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amanda_roberts_okcommerce_gov/Documents/Desktop/Amanda's Desktop/CPA Final Expenditure Reports/"/>
    </mc:Choice>
  </mc:AlternateContent>
  <xr:revisionPtr revIDLastSave="21" documentId="13_ncr:1_{ED31EB92-169F-4633-9B84-3585523B9854}" xr6:coauthVersionLast="47" xr6:coauthVersionMax="47" xr10:uidLastSave="{3E04689F-7D26-44FE-8D84-F78F0381D2D5}"/>
  <bookViews>
    <workbookView xWindow="1170" yWindow="1170" windowWidth="19575" windowHeight="14070" xr2:uid="{00000000-000D-0000-FFFF-FFFF00000000}"/>
  </bookViews>
  <sheets>
    <sheet name="FY24 CPA" sheetId="1" r:id="rId1"/>
  </sheets>
  <definedNames>
    <definedName name="_xlnm.Print_Area" localSheetId="0">'FY24 CPA'!$A$1:$J$133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2" i="1" l="1"/>
  <c r="H26" i="1"/>
  <c r="H95" i="1"/>
  <c r="H99" i="1" l="1"/>
  <c r="H69" i="1"/>
  <c r="J122" i="1"/>
  <c r="I122" i="1"/>
  <c r="H122" i="1"/>
  <c r="G122" i="1"/>
  <c r="F122" i="1"/>
  <c r="E122" i="1"/>
  <c r="D122" i="1"/>
  <c r="C122" i="1"/>
  <c r="B122" i="1"/>
  <c r="E73" i="1" l="1"/>
  <c r="H74" i="1"/>
  <c r="H98" i="1"/>
  <c r="H92" i="1" l="1"/>
  <c r="H88" i="1"/>
  <c r="H94" i="1"/>
  <c r="H84" i="1"/>
  <c r="H90" i="1"/>
  <c r="H86" i="1"/>
  <c r="H80" i="1"/>
  <c r="H82" i="1"/>
  <c r="H77" i="1"/>
  <c r="H97" i="1"/>
  <c r="H100" i="1" l="1"/>
  <c r="H103" i="1" s="1"/>
</calcChain>
</file>

<file path=xl/sharedStrings.xml><?xml version="1.0" encoding="utf-8"?>
<sst xmlns="http://schemas.openxmlformats.org/spreadsheetml/2006/main" count="130" uniqueCount="116">
  <si>
    <t>Qualifying Oklahoma Expenditures</t>
  </si>
  <si>
    <t>1. Salary Costs for Oklahoma Residents ATL</t>
  </si>
  <si>
    <t>5.  Salary Costs for Oklahoma Expatriates (ATL &amp; BTL)</t>
  </si>
  <si>
    <t>Only Purchases and Rentals in lines 7 - 47, no labor</t>
  </si>
  <si>
    <t>7. Story Rights &amp; Writer</t>
  </si>
  <si>
    <t>8. Producers</t>
  </si>
  <si>
    <t>9. Directors</t>
  </si>
  <si>
    <t>10. Cast</t>
  </si>
  <si>
    <t>11. ATL Travel &amp; Living</t>
  </si>
  <si>
    <t>12. Production Staff</t>
  </si>
  <si>
    <t>13. Extras &amp; Stand Ins</t>
  </si>
  <si>
    <t>14. Art Department / Set Design</t>
  </si>
  <si>
    <t>15. Set Construction</t>
  </si>
  <si>
    <t>16. Special Effects</t>
  </si>
  <si>
    <t>17. Grip</t>
  </si>
  <si>
    <t>18. Craft Service</t>
  </si>
  <si>
    <t>19. Visual Effects (Production)</t>
  </si>
  <si>
    <t>20. Set Dressing</t>
  </si>
  <si>
    <t>21. Property</t>
  </si>
  <si>
    <t>22. Wardrobe</t>
  </si>
  <si>
    <t>23. Make up &amp; Hair</t>
  </si>
  <si>
    <t>24. Set Lighting / Electric</t>
  </si>
  <si>
    <t>25. Camera</t>
  </si>
  <si>
    <t>26. Sound</t>
  </si>
  <si>
    <t>27. Transportation</t>
  </si>
  <si>
    <t xml:space="preserve">28. Stage Rental </t>
  </si>
  <si>
    <t>29. Locations</t>
  </si>
  <si>
    <t>30. Catering</t>
  </si>
  <si>
    <t>31. Production Film &amp; Lab</t>
  </si>
  <si>
    <t>32. BTL Travel &amp; Living</t>
  </si>
  <si>
    <t>33. Second Unit</t>
  </si>
  <si>
    <t>34. Additional Photography</t>
  </si>
  <si>
    <t>35. Editorial</t>
  </si>
  <si>
    <t>36. Music</t>
  </si>
  <si>
    <t>37. Post-Production Sound</t>
  </si>
  <si>
    <t>39. Main &amp; End Titles</t>
  </si>
  <si>
    <t>40. Stock Footage</t>
  </si>
  <si>
    <t>41. On Set Publicity</t>
  </si>
  <si>
    <t>42. Legal</t>
  </si>
  <si>
    <t>43. Insurance</t>
  </si>
  <si>
    <t>45. General Expenses</t>
  </si>
  <si>
    <t>46. Third Party CPA Review</t>
  </si>
  <si>
    <t xml:space="preserve">47. Product Placement </t>
  </si>
  <si>
    <t>Direct Qualified Oklahoma Expenditures</t>
  </si>
  <si>
    <t>(Direct QOE equals the sum of Lines 7-47</t>
  </si>
  <si>
    <t xml:space="preserve">48. Payments to non-resident ATL </t>
  </si>
  <si>
    <t>(Capped at 25% of Total QOE)</t>
  </si>
  <si>
    <t>49. Total Qualified Oklahoma Expenditures</t>
  </si>
  <si>
    <t>(Total QOE equals the Sum of Direct QOE + ATL Payments)</t>
  </si>
  <si>
    <t>20% Base Incentive</t>
  </si>
  <si>
    <t>3% Rural County Uplift</t>
  </si>
  <si>
    <t>2% Small Municipality Uplift</t>
  </si>
  <si>
    <t>5% Soundstage Uplift**</t>
  </si>
  <si>
    <t>5% Multi-Film Deal Uplift</t>
  </si>
  <si>
    <t>3% Post-Production Uplift</t>
  </si>
  <si>
    <t>2% - Music Uplift</t>
  </si>
  <si>
    <t>Total Rebate Amount Anticipated</t>
  </si>
  <si>
    <r>
      <t xml:space="preserve">**To meet the certified soundstage uplift criteria, </t>
    </r>
    <r>
      <rPr>
        <b/>
        <i/>
        <sz val="8"/>
        <color theme="1"/>
        <rFont val="Gotham Bold"/>
      </rPr>
      <t>3% of direct expenditures</t>
    </r>
    <r>
      <rPr>
        <sz val="8"/>
        <color theme="1"/>
        <rFont val="Gotham Bold"/>
      </rPr>
      <t xml:space="preserve"> must be spent </t>
    </r>
    <r>
      <rPr>
        <b/>
        <i/>
        <sz val="8"/>
        <color theme="1"/>
        <rFont val="Gotham Bold"/>
      </rPr>
      <t>at a certified</t>
    </r>
    <r>
      <rPr>
        <sz val="8"/>
        <color theme="1"/>
        <rFont val="Gotham Bold"/>
      </rPr>
      <t xml:space="preserve"> soundstage in addition to meeting the minimum filming percentage threshold.</t>
    </r>
  </si>
  <si>
    <t>CERTIFICATION</t>
  </si>
  <si>
    <t>CPA Signature</t>
  </si>
  <si>
    <t>Date</t>
  </si>
  <si>
    <t>4. Payments to Non-Resident Crew (BTL); Includes salary and loan-outs; eligible for 20% rebate</t>
  </si>
  <si>
    <t>$</t>
  </si>
  <si>
    <t>%</t>
  </si>
  <si>
    <t>sum of lines 1,2,3 &amp; 5</t>
  </si>
  <si>
    <t>Oklahoma Location Information</t>
  </si>
  <si>
    <t>Number of Hotel Nights</t>
  </si>
  <si>
    <t>Local Food Expenditures</t>
  </si>
  <si>
    <t xml:space="preserve">Local Retail Expenditures </t>
  </si>
  <si>
    <t>City</t>
  </si>
  <si>
    <t>Amount Spent on Hotels</t>
  </si>
  <si>
    <t>How much spent on tax (sales, hotel, etc…)</t>
  </si>
  <si>
    <t>Amount Spent on Rental Properties</t>
  </si>
  <si>
    <t>How much spent on Tax (sales, tourism, etc…)</t>
  </si>
  <si>
    <t>How Many Rental Properties</t>
  </si>
  <si>
    <t xml:space="preserve"> TOTALS </t>
  </si>
  <si>
    <t>2. Salary Costs for Oklahoma BTL</t>
  </si>
  <si>
    <t>44. Contingency</t>
  </si>
  <si>
    <t>2% Television Pilot Uplift</t>
  </si>
  <si>
    <t>5% Television Series Uplift</t>
  </si>
  <si>
    <t>Total Rebate Percent Earned: (Max of 30%)</t>
  </si>
  <si>
    <t>Project Name:</t>
  </si>
  <si>
    <t>Prequalified Rebate Amount:</t>
  </si>
  <si>
    <t>Budget:</t>
  </si>
  <si>
    <t>Prequalified Rebate Amount</t>
  </si>
  <si>
    <t>Difference</t>
  </si>
  <si>
    <r>
      <t xml:space="preserve">*For principal photography days to count as being filmed in a rural county or municipality, you must be filming on location, </t>
    </r>
    <r>
      <rPr>
        <b/>
        <i/>
        <sz val="8"/>
        <color theme="1"/>
        <rFont val="Gotham Bold"/>
      </rPr>
      <t>excluding soundstage production</t>
    </r>
    <r>
      <rPr>
        <sz val="8"/>
        <color theme="1"/>
        <rFont val="Gotham Bold"/>
      </rPr>
      <t>, in a rural county or municipality</t>
    </r>
  </si>
  <si>
    <t>City Sales Tax</t>
  </si>
  <si>
    <t>FY24 - CPA FINAL EXPENDITURES FORM - FILMED IN OKLAHOMA ACT</t>
  </si>
  <si>
    <t>50.  (25% filmed on location* in a county less than 250,000 people)</t>
  </si>
  <si>
    <t>51. (25% filmed on location* in a municipality less than 25,000 people)</t>
  </si>
  <si>
    <t>52. (25% filmed at a certified soundstage facility)</t>
  </si>
  <si>
    <t>53. (2% uplift for a pilot)</t>
  </si>
  <si>
    <t>55. (5% uplift if filming at least 3 films in 3 years in Oklahoma, TV Series are not eligible for the multi-film deal incentive).</t>
  </si>
  <si>
    <t>56. (At least 1 % of qualified expenditures spent on Oklahoma music production, recording, licensing, mixing (line 36))</t>
  </si>
  <si>
    <t>57. (At least 3% of qualified expenditures spent on Oklahoma post-production (lines 35 &amp; 37-40))</t>
  </si>
  <si>
    <r>
      <t xml:space="preserve">60.  Oklahoma Resident Labor at 30% </t>
    </r>
    <r>
      <rPr>
        <i/>
        <sz val="8"/>
        <color theme="1"/>
        <rFont val="Gotham Bold"/>
      </rPr>
      <t>(lines 1 – 3 &amp; 5)</t>
    </r>
  </si>
  <si>
    <r>
      <t xml:space="preserve">61.  Non-Resident BTL Labor at 20% </t>
    </r>
    <r>
      <rPr>
        <i/>
        <sz val="8"/>
        <color theme="1"/>
        <rFont val="Gotham Bold"/>
      </rPr>
      <t>(line 4)</t>
    </r>
  </si>
  <si>
    <t>(Equal to the sum of lines 58-61)</t>
  </si>
  <si>
    <t xml:space="preserve">59. Rebate Base Earned (20% of line 49) </t>
  </si>
  <si>
    <t>54.  (5% uplift for a season)</t>
  </si>
  <si>
    <t>Assignee:</t>
  </si>
  <si>
    <r>
      <t xml:space="preserve">48-a. </t>
    </r>
    <r>
      <rPr>
        <u/>
        <sz val="8"/>
        <color rgb="FF0070C0"/>
        <rFont val="Gotham Book"/>
      </rPr>
      <t>MAXIMUM</t>
    </r>
    <r>
      <rPr>
        <sz val="8"/>
        <color rgb="FF0070C0"/>
        <rFont val="Gotham Book"/>
      </rPr>
      <t xml:space="preserve"> eligible funds for non-resident ATL labor</t>
    </r>
  </si>
  <si>
    <t>58.  Total Amount of Uplifts (Sum of lines 50-57) Not to exceed 30%</t>
  </si>
  <si>
    <t>Oklahoma Hires</t>
  </si>
  <si>
    <t>Number of Oklahoma Resident ATL</t>
  </si>
  <si>
    <t>Number of Oklahoma Resident BTL</t>
  </si>
  <si>
    <t>Number of Oklahoma Resident BG</t>
  </si>
  <si>
    <t>Number of Non-Resident BTL</t>
  </si>
  <si>
    <t>3. Salary Costs for Oklahoma Resident Background and Cast Day Players (BTL)</t>
  </si>
  <si>
    <t xml:space="preserve">By signing below, I, </t>
  </si>
  <si>
    <t>understand and certify that the above numbers are accurate and have</t>
  </si>
  <si>
    <t>been subjected to the review based on the Oklahoma Film + Music Administrative Rules.</t>
  </si>
  <si>
    <t>Number of Oklahoma Expatriates BTL</t>
  </si>
  <si>
    <t>Number of Oklahoma Expatriate ATL</t>
  </si>
  <si>
    <t>38. Post-Production Video / VFX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</si>
</sst>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otham Bold"/>
    </font>
    <font>
      <sz val="8"/>
      <color theme="1"/>
      <name val="Gotham Book"/>
    </font>
    <font>
      <sz val="8"/>
      <color rgb="FFFF0000"/>
      <name val="Gotham Book"/>
    </font>
    <font>
      <sz val="8"/>
      <color theme="1"/>
      <name val="Gotham Bold"/>
    </font>
    <font>
      <i/>
      <sz val="8"/>
      <color theme="1"/>
      <name val="Gotham Book"/>
    </font>
    <font>
      <i/>
      <sz val="8"/>
      <color theme="1"/>
      <name val="Gotham Bold"/>
    </font>
    <font>
      <b/>
      <i/>
      <sz val="8"/>
      <color theme="1"/>
      <name val="Gotham Bold"/>
    </font>
    <font>
      <sz val="9"/>
      <color rgb="FF000000"/>
      <name val="Gotham Book"/>
    </font>
    <font>
      <sz val="8"/>
      <color rgb="FF000000"/>
      <name val="Gotham Book"/>
    </font>
    <font>
      <b/>
      <sz val="10"/>
      <color theme="1"/>
      <name val="Gotham Bold"/>
    </font>
    <font>
      <b/>
      <sz val="8"/>
      <color theme="1"/>
      <name val="Gotham Book"/>
    </font>
    <font>
      <i/>
      <sz val="8"/>
      <color theme="0" tint="-0.34998626667073579"/>
      <name val="Gotham Book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Brush Script MT"/>
      <family val="4"/>
    </font>
    <font>
      <b/>
      <sz val="11"/>
      <color theme="1"/>
      <name val="Gotham Bold"/>
    </font>
    <font>
      <sz val="11"/>
      <color rgb="FF000000"/>
      <name val="Gotham Book"/>
    </font>
    <font>
      <b/>
      <sz val="11"/>
      <color rgb="FF000000"/>
      <name val="Gotham Book"/>
    </font>
    <font>
      <b/>
      <i/>
      <sz val="12"/>
      <color rgb="FF0070C0"/>
      <name val="Gotham Book"/>
    </font>
    <font>
      <sz val="8"/>
      <color rgb="FF0070C0"/>
      <name val="Gotham Book"/>
    </font>
    <font>
      <u/>
      <sz val="8"/>
      <color rgb="FF0070C0"/>
      <name val="Gotham Book"/>
    </font>
    <font>
      <strike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 tint="-0.249977111117893"/>
      <name val="Gotham Book"/>
    </font>
    <font>
      <i/>
      <sz val="9"/>
      <color rgb="FF0070C0"/>
      <name val="Gotham Book"/>
    </font>
    <font>
      <b/>
      <sz val="8"/>
      <color theme="1"/>
      <name val="Gotham Bold"/>
    </font>
    <font>
      <b/>
      <i/>
      <sz val="8"/>
      <color theme="1"/>
      <name val="Gotham Book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8"/>
      <color rgb="FF00B050"/>
      <name val="Gotham Book"/>
    </font>
    <font>
      <b/>
      <sz val="8"/>
      <color rgb="FF00B05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Fill="1"/>
    <xf numFmtId="0" fontId="2" fillId="0" borderId="0" xfId="0" applyFont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44" fontId="16" fillId="0" borderId="0" xfId="1" applyFont="1" applyAlignment="1">
      <alignment vertical="top" wrapText="1"/>
    </xf>
    <xf numFmtId="0" fontId="16" fillId="0" borderId="0" xfId="0" applyFont="1" applyAlignment="1">
      <alignment vertical="top" wrapText="1"/>
    </xf>
    <xf numFmtId="44" fontId="17" fillId="0" borderId="0" xfId="1" applyFont="1" applyAlignment="1" applyProtection="1">
      <alignment shrinkToFit="1"/>
      <protection locked="0"/>
    </xf>
    <xf numFmtId="0" fontId="17" fillId="0" borderId="0" xfId="1" applyNumberFormat="1" applyFont="1" applyAlignment="1" applyProtection="1">
      <alignment horizontal="center" shrinkToFit="1"/>
      <protection locked="0"/>
    </xf>
    <xf numFmtId="44" fontId="17" fillId="0" borderId="0" xfId="1" applyFont="1" applyBorder="1" applyAlignment="1" applyProtection="1">
      <alignment shrinkToFit="1"/>
      <protection locked="0"/>
    </xf>
    <xf numFmtId="0" fontId="17" fillId="0" borderId="0" xfId="1" applyNumberFormat="1" applyFont="1" applyBorder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2" fillId="0" borderId="0" xfId="0" applyFont="1"/>
    <xf numFmtId="0" fontId="25" fillId="0" borderId="0" xfId="0" applyFont="1" applyProtection="1"/>
    <xf numFmtId="44" fontId="0" fillId="0" borderId="0" xfId="0" applyNumberFormat="1"/>
    <xf numFmtId="0" fontId="26" fillId="0" borderId="0" xfId="0" applyFont="1" applyBorder="1" applyProtection="1"/>
    <xf numFmtId="44" fontId="27" fillId="0" borderId="0" xfId="0" applyNumberFormat="1" applyFont="1" applyFill="1" applyBorder="1" applyAlignment="1" applyProtection="1">
      <alignment vertical="center" wrapText="1"/>
    </xf>
    <xf numFmtId="44" fontId="0" fillId="0" borderId="0" xfId="1" applyFont="1"/>
    <xf numFmtId="44" fontId="22" fillId="0" borderId="0" xfId="1" applyFont="1" applyBorder="1" applyAlignment="1">
      <alignment vertical="center" shrinkToFit="1"/>
    </xf>
    <xf numFmtId="0" fontId="2" fillId="0" borderId="0" xfId="0" applyFont="1" applyAlignment="1" applyProtection="1">
      <alignment vertical="center"/>
    </xf>
    <xf numFmtId="0" fontId="32" fillId="0" borderId="0" xfId="0" applyFont="1" applyAlignment="1">
      <alignment horizontal="right"/>
    </xf>
    <xf numFmtId="0" fontId="34" fillId="0" borderId="0" xfId="0" applyFont="1" applyFill="1" applyProtection="1"/>
    <xf numFmtId="44" fontId="34" fillId="0" borderId="0" xfId="1" applyFont="1" applyFill="1" applyBorder="1" applyAlignment="1" applyProtection="1">
      <protection locked="0"/>
    </xf>
    <xf numFmtId="44" fontId="34" fillId="0" borderId="0" xfId="1" applyFont="1" applyBorder="1" applyAlignment="1" applyProtection="1">
      <protection locked="0"/>
    </xf>
    <xf numFmtId="0" fontId="4" fillId="0" borderId="0" xfId="0" applyFont="1" applyBorder="1" applyAlignment="1">
      <alignment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44" fontId="34" fillId="0" borderId="0" xfId="1" applyFont="1" applyFill="1" applyBorder="1" applyAlignment="1" applyProtection="1"/>
    <xf numFmtId="0" fontId="36" fillId="0" borderId="0" xfId="0" applyFont="1" applyAlignment="1">
      <alignment horizontal="center"/>
    </xf>
    <xf numFmtId="44" fontId="36" fillId="0" borderId="0" xfId="0" applyNumberFormat="1" applyFont="1" applyAlignment="1">
      <alignment horizontal="center"/>
    </xf>
    <xf numFmtId="9" fontId="36" fillId="0" borderId="0" xfId="0" applyNumberFormat="1" applyFont="1" applyAlignment="1">
      <alignment horizontal="center"/>
    </xf>
    <xf numFmtId="44" fontId="36" fillId="0" borderId="0" xfId="0" applyNumberFormat="1" applyFont="1" applyBorder="1" applyAlignment="1" applyProtection="1">
      <alignment horizontal="center"/>
    </xf>
    <xf numFmtId="44" fontId="37" fillId="0" borderId="0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" shrinkToFit="1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9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right" vertical="top"/>
    </xf>
    <xf numFmtId="0" fontId="0" fillId="0" borderId="0" xfId="0" applyAlignment="1" applyProtection="1">
      <alignment horizontal="center" vertical="top" shrinkToFit="1"/>
      <protection locked="0"/>
    </xf>
    <xf numFmtId="0" fontId="18" fillId="0" borderId="10" xfId="0" applyFont="1" applyBorder="1" applyAlignment="1" applyProtection="1">
      <alignment horizontal="left"/>
      <protection locked="0"/>
    </xf>
    <xf numFmtId="14" fontId="0" fillId="0" borderId="10" xfId="0" applyNumberFormat="1" applyBorder="1" applyAlignment="1" applyProtection="1">
      <alignment horizontal="left"/>
      <protection locked="0"/>
    </xf>
    <xf numFmtId="44" fontId="34" fillId="0" borderId="10" xfId="1" applyFont="1" applyFill="1" applyBorder="1" applyAlignment="1" applyProtection="1">
      <alignment horizontal="center"/>
      <protection locked="0"/>
    </xf>
    <xf numFmtId="44" fontId="34" fillId="0" borderId="10" xfId="1" applyFont="1" applyBorder="1" applyAlignment="1" applyProtection="1">
      <alignment horizontal="center"/>
      <protection locked="0"/>
    </xf>
    <xf numFmtId="44" fontId="37" fillId="0" borderId="5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44" fontId="4" fillId="3" borderId="6" xfId="1" applyFont="1" applyFill="1" applyBorder="1" applyAlignment="1" applyProtection="1">
      <alignment horizontal="center" vertical="center" wrapText="1"/>
    </xf>
    <xf numFmtId="44" fontId="4" fillId="3" borderId="7" xfId="1" applyFont="1" applyFill="1" applyBorder="1" applyAlignment="1" applyProtection="1">
      <alignment horizontal="center" vertical="center" wrapText="1"/>
    </xf>
    <xf numFmtId="44" fontId="4" fillId="3" borderId="8" xfId="1" applyFont="1" applyFill="1" applyBorder="1" applyAlignment="1" applyProtection="1">
      <alignment horizontal="center" vertical="center" wrapText="1"/>
    </xf>
    <xf numFmtId="44" fontId="13" fillId="0" borderId="6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Fill="1" applyBorder="1" applyAlignment="1">
      <alignment horizontal="center" vertical="center" wrapText="1"/>
    </xf>
    <xf numFmtId="44" fontId="13" fillId="0" borderId="8" xfId="0" applyNumberFormat="1" applyFont="1" applyFill="1" applyBorder="1" applyAlignment="1">
      <alignment horizontal="center" vertical="center" wrapText="1"/>
    </xf>
    <xf numFmtId="44" fontId="13" fillId="0" borderId="9" xfId="0" applyNumberFormat="1" applyFont="1" applyFill="1" applyBorder="1" applyAlignment="1">
      <alignment horizontal="center" vertical="center" wrapText="1"/>
    </xf>
    <xf numFmtId="44" fontId="13" fillId="0" borderId="10" xfId="0" applyNumberFormat="1" applyFont="1" applyFill="1" applyBorder="1" applyAlignment="1">
      <alignment horizontal="center" vertical="center" wrapText="1"/>
    </xf>
    <xf numFmtId="44" fontId="13" fillId="0" borderId="11" xfId="0" applyNumberFormat="1" applyFont="1" applyFill="1" applyBorder="1" applyAlignment="1">
      <alignment horizontal="center" vertical="center" wrapText="1"/>
    </xf>
    <xf numFmtId="44" fontId="13" fillId="0" borderId="6" xfId="0" applyNumberFormat="1" applyFont="1" applyFill="1" applyBorder="1" applyAlignment="1" applyProtection="1">
      <alignment horizontal="center" vertical="center" wrapText="1"/>
    </xf>
    <xf numFmtId="44" fontId="13" fillId="0" borderId="7" xfId="0" applyNumberFormat="1" applyFont="1" applyFill="1" applyBorder="1" applyAlignment="1" applyProtection="1">
      <alignment horizontal="center" vertical="center" wrapText="1"/>
    </xf>
    <xf numFmtId="44" fontId="13" fillId="0" borderId="8" xfId="0" applyNumberFormat="1" applyFont="1" applyFill="1" applyBorder="1" applyAlignment="1" applyProtection="1">
      <alignment horizontal="center" vertical="center" wrapText="1"/>
    </xf>
    <xf numFmtId="44" fontId="13" fillId="0" borderId="9" xfId="0" applyNumberFormat="1" applyFont="1" applyFill="1" applyBorder="1" applyAlignment="1" applyProtection="1">
      <alignment horizontal="center" vertical="center" wrapText="1"/>
    </xf>
    <xf numFmtId="44" fontId="13" fillId="0" borderId="10" xfId="0" applyNumberFormat="1" applyFont="1" applyFill="1" applyBorder="1" applyAlignment="1" applyProtection="1">
      <alignment horizontal="center" vertical="center" wrapText="1"/>
    </xf>
    <xf numFmtId="44" fontId="13" fillId="0" borderId="11" xfId="0" applyNumberFormat="1" applyFont="1" applyFill="1" applyBorder="1" applyAlignment="1" applyProtection="1">
      <alignment horizontal="center" vertical="center" wrapText="1"/>
    </xf>
    <xf numFmtId="0" fontId="29" fillId="0" borderId="6" xfId="0" applyFont="1" applyBorder="1" applyAlignment="1" applyProtection="1">
      <alignment horizontal="left" vertical="center" wrapText="1"/>
    </xf>
    <xf numFmtId="0" fontId="29" fillId="0" borderId="7" xfId="0" applyFont="1" applyBorder="1" applyAlignment="1" applyProtection="1">
      <alignment horizontal="left" vertical="center" wrapText="1"/>
    </xf>
    <xf numFmtId="0" fontId="29" fillId="0" borderId="8" xfId="0" applyFont="1" applyBorder="1" applyAlignment="1" applyProtection="1">
      <alignment horizontal="left" vertical="center" wrapText="1"/>
    </xf>
    <xf numFmtId="0" fontId="30" fillId="0" borderId="9" xfId="0" applyFont="1" applyBorder="1" applyAlignment="1" applyProtection="1">
      <alignment horizontal="left" vertical="center" wrapText="1"/>
    </xf>
    <xf numFmtId="0" fontId="30" fillId="0" borderId="10" xfId="0" applyFont="1" applyBorder="1" applyAlignment="1" applyProtection="1">
      <alignment horizontal="left" vertical="center" wrapText="1"/>
    </xf>
    <xf numFmtId="0" fontId="30" fillId="0" borderId="11" xfId="0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44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44" fontId="4" fillId="0" borderId="9" xfId="1" applyFont="1" applyFill="1" applyBorder="1" applyAlignment="1" applyProtection="1">
      <alignment horizontal="center" vertical="center" wrapText="1"/>
    </xf>
    <xf numFmtId="44" fontId="4" fillId="0" borderId="10" xfId="1" applyFont="1" applyFill="1" applyBorder="1" applyAlignment="1" applyProtection="1">
      <alignment horizontal="center" vertical="center" wrapText="1"/>
    </xf>
    <xf numFmtId="44" fontId="4" fillId="0" borderId="11" xfId="1" applyFont="1" applyFill="1" applyBorder="1" applyAlignment="1" applyProtection="1">
      <alignment horizontal="center" vertical="center" wrapText="1"/>
    </xf>
    <xf numFmtId="9" fontId="2" fillId="0" borderId="12" xfId="0" applyNumberFormat="1" applyFont="1" applyBorder="1" applyAlignment="1">
      <alignment horizontal="center"/>
    </xf>
    <xf numFmtId="9" fontId="2" fillId="0" borderId="13" xfId="0" applyNumberFormat="1" applyFont="1" applyBorder="1" applyAlignment="1">
      <alignment horizontal="center"/>
    </xf>
    <xf numFmtId="9" fontId="2" fillId="0" borderId="14" xfId="0" applyNumberFormat="1" applyFont="1" applyBorder="1" applyAlignment="1">
      <alignment horizontal="center"/>
    </xf>
    <xf numFmtId="44" fontId="30" fillId="0" borderId="2" xfId="1" quotePrefix="1" applyNumberFormat="1" applyFont="1" applyFill="1" applyBorder="1" applyAlignment="1" applyProtection="1">
      <alignment horizontal="left" vertical="center" wrapText="1"/>
      <protection locked="0"/>
    </xf>
    <xf numFmtId="44" fontId="30" fillId="0" borderId="2" xfId="1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left" vertical="center" wrapText="1" shrinkToFit="1"/>
    </xf>
    <xf numFmtId="0" fontId="8" fillId="0" borderId="10" xfId="0" applyFont="1" applyBorder="1" applyAlignment="1" applyProtection="1">
      <alignment horizontal="left" vertical="center" wrapText="1" shrinkToFit="1"/>
    </xf>
    <xf numFmtId="0" fontId="8" fillId="0" borderId="11" xfId="0" applyFont="1" applyBorder="1" applyAlignment="1" applyProtection="1">
      <alignment horizontal="left" vertical="center" wrapText="1" shrinkToFi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left"/>
    </xf>
    <xf numFmtId="9" fontId="4" fillId="0" borderId="2" xfId="0" applyNumberFormat="1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4" fontId="4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44" fontId="4" fillId="0" borderId="6" xfId="0" applyNumberFormat="1" applyFont="1" applyFill="1" applyBorder="1" applyAlignment="1" applyProtection="1">
      <alignment horizontal="center" vertical="center" wrapText="1"/>
    </xf>
    <xf numFmtId="44" fontId="4" fillId="0" borderId="7" xfId="0" applyNumberFormat="1" applyFont="1" applyFill="1" applyBorder="1" applyAlignment="1" applyProtection="1">
      <alignment horizontal="center" vertical="center" wrapText="1"/>
    </xf>
    <xf numFmtId="44" fontId="4" fillId="0" borderId="8" xfId="0" applyNumberFormat="1" applyFont="1" applyFill="1" applyBorder="1" applyAlignment="1" applyProtection="1">
      <alignment horizontal="center" vertical="center" wrapText="1"/>
    </xf>
    <xf numFmtId="44" fontId="4" fillId="0" borderId="9" xfId="0" applyNumberFormat="1" applyFont="1" applyFill="1" applyBorder="1" applyAlignment="1" applyProtection="1">
      <alignment horizontal="center" vertical="center" wrapText="1"/>
    </xf>
    <xf numFmtId="44" fontId="4" fillId="0" borderId="10" xfId="0" applyNumberFormat="1" applyFont="1" applyFill="1" applyBorder="1" applyAlignment="1" applyProtection="1">
      <alignment horizontal="center" vertical="center" wrapText="1"/>
    </xf>
    <xf numFmtId="44" fontId="4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4" fontId="14" fillId="0" borderId="0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5" fillId="0" borderId="10" xfId="0" applyFont="1" applyFill="1" applyBorder="1" applyAlignment="1" applyProtection="1">
      <alignment horizontal="left"/>
      <protection locked="0"/>
    </xf>
    <xf numFmtId="44" fontId="4" fillId="0" borderId="6" xfId="1" applyFont="1" applyFill="1" applyBorder="1" applyAlignment="1" applyProtection="1">
      <alignment horizontal="center" vertical="center" wrapText="1"/>
      <protection locked="0"/>
    </xf>
    <xf numFmtId="44" fontId="4" fillId="0" borderId="7" xfId="1" applyFont="1" applyFill="1" applyBorder="1" applyAlignment="1" applyProtection="1">
      <alignment horizontal="center" vertical="center" wrapText="1"/>
      <protection locked="0"/>
    </xf>
    <xf numFmtId="44" fontId="4" fillId="0" borderId="8" xfId="1" applyFont="1" applyFill="1" applyBorder="1" applyAlignment="1" applyProtection="1">
      <alignment horizontal="center" vertical="center" wrapText="1"/>
      <protection locked="0"/>
    </xf>
    <xf numFmtId="44" fontId="4" fillId="0" borderId="9" xfId="1" applyFont="1" applyFill="1" applyBorder="1" applyAlignment="1" applyProtection="1">
      <alignment horizontal="center" vertical="center" wrapText="1"/>
      <protection locked="0"/>
    </xf>
    <xf numFmtId="44" fontId="4" fillId="0" borderId="10" xfId="1" applyFont="1" applyFill="1" applyBorder="1" applyAlignment="1" applyProtection="1">
      <alignment horizontal="center" vertical="center" wrapText="1"/>
      <protection locked="0"/>
    </xf>
    <xf numFmtId="44" fontId="4" fillId="0" borderId="11" xfId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44" fontId="4" fillId="0" borderId="12" xfId="0" applyNumberFormat="1" applyFont="1" applyFill="1" applyBorder="1" applyAlignment="1" applyProtection="1">
      <alignment horizontal="center" vertical="center" wrapText="1"/>
    </xf>
    <xf numFmtId="44" fontId="4" fillId="0" borderId="13" xfId="0" applyNumberFormat="1" applyFont="1" applyFill="1" applyBorder="1" applyAlignment="1" applyProtection="1">
      <alignment horizontal="center" vertical="center" wrapText="1"/>
    </xf>
    <xf numFmtId="44" fontId="4" fillId="0" borderId="14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  <protection locked="0"/>
    </xf>
    <xf numFmtId="44" fontId="4" fillId="0" borderId="12" xfId="1" applyFont="1" applyFill="1" applyBorder="1" applyAlignment="1" applyProtection="1">
      <alignment horizontal="center" vertical="center" wrapText="1"/>
    </xf>
    <xf numFmtId="44" fontId="4" fillId="0" borderId="13" xfId="1" applyFont="1" applyFill="1" applyBorder="1" applyAlignment="1" applyProtection="1">
      <alignment horizontal="center" vertical="center" wrapText="1"/>
    </xf>
    <xf numFmtId="44" fontId="4" fillId="0" borderId="14" xfId="1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right" vertical="center" wrapText="1"/>
    </xf>
    <xf numFmtId="0" fontId="7" fillId="0" borderId="13" xfId="0" applyFont="1" applyBorder="1" applyAlignment="1" applyProtection="1">
      <alignment horizontal="right" vertical="center" wrapText="1"/>
    </xf>
    <xf numFmtId="0" fontId="7" fillId="0" borderId="14" xfId="0" applyFont="1" applyBorder="1" applyAlignment="1" applyProtection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4" fontId="30" fillId="0" borderId="12" xfId="1" applyFont="1" applyBorder="1" applyAlignment="1" applyProtection="1">
      <alignment horizontal="center" vertical="center" wrapText="1"/>
      <protection locked="0"/>
    </xf>
    <xf numFmtId="44" fontId="30" fillId="0" borderId="14" xfId="1" applyFont="1" applyBorder="1" applyAlignment="1" applyProtection="1">
      <alignment horizontal="center" vertical="center" wrapText="1"/>
      <protection locked="0"/>
    </xf>
    <xf numFmtId="44" fontId="22" fillId="0" borderId="12" xfId="1" applyFont="1" applyBorder="1" applyAlignment="1">
      <alignment horizontal="center" vertical="center" shrinkToFit="1"/>
    </xf>
    <xf numFmtId="44" fontId="22" fillId="0" borderId="14" xfId="1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44" fontId="4" fillId="0" borderId="2" xfId="1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1" readingOrder="0"/>
      <protection locked="0" hidden="0"/>
    </dxf>
    <dxf>
      <alignment vertical="bottom" textRotation="0" wrapText="0" justifyLastLine="0" shrinkToFit="1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605656</xdr:colOff>
      <xdr:row>1</xdr:row>
      <xdr:rowOff>72390</xdr:rowOff>
    </xdr:to>
    <xdr:pic>
      <xdr:nvPicPr>
        <xdr:cNvPr id="2" name="Picture 1" descr="Text&#10;&#10;Description automatically generated with medium confidence">
          <a:extLst>
            <a:ext uri="{FF2B5EF4-FFF2-40B4-BE49-F238E27FC236}">
              <a16:creationId xmlns:a16="http://schemas.microsoft.com/office/drawing/2014/main" id="{EE6637EE-C81D-02B9-8A3A-6129A37E5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1956301" cy="6572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36" displayName="Table36" ref="A109:J122" totalsRowCount="1" headerRowDxfId="22" dataDxfId="21" totalsRowDxfId="20" headerRowCellStyle="Currency" dataCellStyle="Currency">
  <autoFilter ref="A109:J121" xr:uid="{00000000-0009-0000-0100-000005000000}"/>
  <tableColumns count="10">
    <tableColumn id="11" xr3:uid="{00000000-0010-0000-0000-00000B000000}" name="City" totalsRowLabel=" TOTALS " dataDxfId="19" totalsRowDxfId="18" dataCellStyle="Currency" totalsRowCellStyle="Currency"/>
    <tableColumn id="1" xr3:uid="{00000000-0010-0000-0000-000001000000}" name="Number of Hotel Nights" totalsRowFunction="sum" dataDxfId="17" totalsRowDxfId="16" dataCellStyle="Currency" totalsRowCellStyle="Currency"/>
    <tableColumn id="2" xr3:uid="{00000000-0010-0000-0000-000002000000}" name="Amount Spent on Hotels" totalsRowFunction="sum" dataDxfId="15" totalsRowDxfId="14" dataCellStyle="Currency" totalsRowCellStyle="Currency"/>
    <tableColumn id="3" xr3:uid="{00000000-0010-0000-0000-000003000000}" name="How much spent on tax (sales, hotel, etc…)" totalsRowFunction="sum" dataDxfId="13" totalsRowDxfId="12" dataCellStyle="Currency" totalsRowCellStyle="Currency"/>
    <tableColumn id="4" xr3:uid="{00000000-0010-0000-0000-000004000000}" name="How Many Rental Properties" totalsRowFunction="sum" dataDxfId="11" totalsRowDxfId="10" dataCellStyle="Currency" totalsRowCellStyle="Currency"/>
    <tableColumn id="5" xr3:uid="{00000000-0010-0000-0000-000005000000}" name="Amount Spent on Rental Properties" totalsRowFunction="sum" dataDxfId="9" totalsRowDxfId="8" dataCellStyle="Currency" totalsRowCellStyle="Currency"/>
    <tableColumn id="6" xr3:uid="{00000000-0010-0000-0000-000006000000}" name="How much spent on Tax (sales, tourism, etc…)" totalsRowFunction="sum" dataDxfId="7" totalsRowDxfId="6" dataCellStyle="Currency" totalsRowCellStyle="Currency"/>
    <tableColumn id="7" xr3:uid="{00000000-0010-0000-0000-000007000000}" name="Local Food Expenditures" totalsRowFunction="sum" dataDxfId="5" totalsRowDxfId="4" dataCellStyle="Currency" totalsRowCellStyle="Currency"/>
    <tableColumn id="9" xr3:uid="{00000000-0010-0000-0000-000009000000}" name="Local Retail Expenditures " totalsRowFunction="sum" dataDxfId="3" totalsRowDxfId="2" dataCellStyle="Currency" totalsRowCellStyle="Currency"/>
    <tableColumn id="10" xr3:uid="{00000000-0010-0000-0000-00000A000000}" name="City Sales Tax" totalsRowFunction="sum" dataDxfId="1" totalsRowDxfId="0" dataCellStyle="Currency" totalsRowCellStyle="Currency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tabSelected="1" topLeftCell="A85" zoomScale="110" zoomScaleNormal="110" workbookViewId="0">
      <selection activeCell="H94" sqref="H94:J94"/>
    </sheetView>
  </sheetViews>
  <sheetFormatPr defaultRowHeight="15"/>
  <cols>
    <col min="1" max="2" width="10.42578125" customWidth="1"/>
    <col min="3" max="3" width="10.42578125" style="1" customWidth="1"/>
    <col min="4" max="5" width="10.42578125" customWidth="1"/>
    <col min="6" max="6" width="20" customWidth="1"/>
    <col min="7" max="7" width="9.85546875" customWidth="1"/>
    <col min="8" max="10" width="10.42578125" customWidth="1"/>
    <col min="11" max="11" width="8.42578125" style="34" customWidth="1"/>
    <col min="12" max="12" width="13" customWidth="1"/>
  </cols>
  <sheetData>
    <row r="1" spans="1:10" ht="51.75" customHeight="1">
      <c r="J1" s="1"/>
    </row>
    <row r="2" spans="1:10" ht="26.25" customHeight="1">
      <c r="A2" s="145" t="s">
        <v>88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9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</row>
    <row r="4" spans="1:10" ht="26.25" customHeight="1">
      <c r="A4" s="2" t="s">
        <v>81</v>
      </c>
      <c r="B4" s="2"/>
      <c r="C4" s="146"/>
      <c r="D4" s="146"/>
      <c r="E4" s="146"/>
      <c r="F4" s="146"/>
      <c r="G4" s="146"/>
      <c r="H4" s="146"/>
      <c r="I4" s="146"/>
      <c r="J4" s="146"/>
    </row>
    <row r="5" spans="1:10" ht="10.5" customHeight="1">
      <c r="A5" s="161"/>
      <c r="B5" s="161"/>
      <c r="C5" s="161"/>
      <c r="D5" s="161"/>
      <c r="E5" s="161"/>
      <c r="F5" s="161"/>
      <c r="G5" s="161"/>
      <c r="H5" s="161"/>
      <c r="I5" s="161"/>
      <c r="J5" s="161"/>
    </row>
    <row r="6" spans="1:10" ht="26.25" customHeight="1">
      <c r="A6" s="2" t="s">
        <v>101</v>
      </c>
      <c r="B6" s="2"/>
      <c r="C6" s="164"/>
      <c r="D6" s="164"/>
      <c r="E6" s="164"/>
      <c r="F6" s="164"/>
      <c r="G6" s="164"/>
      <c r="H6" s="164"/>
      <c r="I6" s="164"/>
      <c r="J6" s="164"/>
    </row>
    <row r="7" spans="1:10" ht="8.25" customHeight="1">
      <c r="A7" s="161"/>
      <c r="B7" s="161"/>
      <c r="C7" s="161"/>
      <c r="D7" s="161"/>
      <c r="E7" s="161"/>
      <c r="F7" s="161"/>
      <c r="G7" s="161"/>
      <c r="H7" s="161"/>
      <c r="I7" s="161"/>
      <c r="J7" s="161"/>
    </row>
    <row r="8" spans="1:10" ht="26.25" customHeight="1">
      <c r="A8" s="26" t="s">
        <v>83</v>
      </c>
      <c r="B8" s="26"/>
      <c r="C8" s="33"/>
      <c r="D8" s="58"/>
      <c r="E8" s="58"/>
      <c r="F8" s="58"/>
      <c r="G8" s="29"/>
      <c r="H8" s="29"/>
      <c r="I8" s="29"/>
      <c r="J8" s="29"/>
    </row>
    <row r="9" spans="1:10" ht="8.25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</row>
    <row r="10" spans="1:10" ht="26.25" customHeight="1">
      <c r="A10" s="26" t="s">
        <v>82</v>
      </c>
      <c r="B10" s="26"/>
      <c r="C10" s="28"/>
      <c r="D10" s="59"/>
      <c r="E10" s="59"/>
      <c r="F10" s="59"/>
      <c r="G10" s="30"/>
      <c r="H10" s="30"/>
      <c r="I10" s="30"/>
      <c r="J10" s="30"/>
    </row>
    <row r="11" spans="1:10" ht="18.75" customHeight="1">
      <c r="A11" s="161"/>
      <c r="B11" s="161"/>
      <c r="C11" s="161"/>
      <c r="D11" s="161"/>
      <c r="E11" s="161"/>
      <c r="F11" s="161"/>
      <c r="G11" s="161"/>
      <c r="H11" s="161"/>
      <c r="I11" s="161"/>
      <c r="J11" s="161"/>
    </row>
    <row r="12" spans="1:10" ht="16.149999999999999" customHeight="1">
      <c r="A12" s="61" t="s">
        <v>104</v>
      </c>
      <c r="B12" s="62"/>
      <c r="C12" s="62"/>
      <c r="D12" s="62"/>
      <c r="E12" s="62"/>
      <c r="F12" s="62"/>
    </row>
    <row r="13" spans="1:10" ht="16.149999999999999" customHeight="1">
      <c r="A13" s="52" t="s">
        <v>106</v>
      </c>
      <c r="B13" s="52"/>
      <c r="C13" s="52"/>
      <c r="D13" s="52"/>
      <c r="E13" s="52"/>
      <c r="F13" s="52"/>
      <c r="H13" s="53"/>
      <c r="I13" s="53"/>
      <c r="J13" s="53"/>
    </row>
    <row r="14" spans="1:10" ht="16.149999999999999" customHeight="1">
      <c r="A14" s="52" t="s">
        <v>113</v>
      </c>
      <c r="B14" s="52"/>
      <c r="C14" s="52"/>
      <c r="D14" s="52"/>
      <c r="E14" s="52"/>
      <c r="F14" s="52"/>
      <c r="H14" s="53"/>
      <c r="I14" s="53"/>
      <c r="J14" s="53"/>
    </row>
    <row r="15" spans="1:10" ht="16.149999999999999" customHeight="1">
      <c r="A15" s="52" t="s">
        <v>108</v>
      </c>
      <c r="B15" s="52"/>
      <c r="C15" s="52"/>
      <c r="D15" s="52"/>
      <c r="E15" s="52"/>
      <c r="F15" s="52"/>
      <c r="H15" s="53"/>
      <c r="I15" s="53"/>
      <c r="J15" s="53"/>
    </row>
    <row r="16" spans="1:10" ht="16.149999999999999" customHeight="1">
      <c r="A16" s="52" t="s">
        <v>105</v>
      </c>
      <c r="B16" s="52"/>
      <c r="C16" s="52"/>
      <c r="D16" s="52"/>
      <c r="E16" s="52"/>
      <c r="F16" s="52"/>
      <c r="H16" s="53"/>
      <c r="I16" s="53"/>
      <c r="J16" s="53"/>
    </row>
    <row r="17" spans="1:10" ht="16.149999999999999" customHeight="1">
      <c r="A17" s="52" t="s">
        <v>114</v>
      </c>
      <c r="B17" s="52"/>
      <c r="C17" s="52"/>
      <c r="D17" s="52"/>
      <c r="E17" s="52"/>
      <c r="F17" s="52"/>
      <c r="H17" s="53"/>
      <c r="I17" s="53"/>
      <c r="J17" s="53"/>
    </row>
    <row r="18" spans="1:10" ht="16.149999999999999" customHeight="1">
      <c r="A18" s="52" t="s">
        <v>107</v>
      </c>
      <c r="B18" s="52"/>
      <c r="C18" s="52"/>
      <c r="D18" s="52"/>
      <c r="E18" s="52"/>
      <c r="F18" s="52"/>
      <c r="H18" s="53"/>
      <c r="I18" s="53"/>
      <c r="J18" s="53"/>
    </row>
    <row r="19" spans="1:10" ht="16.149999999999999" customHeight="1">
      <c r="A19" s="31"/>
      <c r="B19" s="31"/>
      <c r="C19" s="31"/>
      <c r="D19" s="31"/>
      <c r="E19" s="31"/>
      <c r="F19" s="31"/>
      <c r="H19" s="32"/>
      <c r="I19" s="32"/>
      <c r="J19" s="32"/>
    </row>
    <row r="20" spans="1:10" ht="16.149999999999999" customHeight="1">
      <c r="A20" s="61" t="s">
        <v>0</v>
      </c>
      <c r="B20" s="62"/>
      <c r="C20" s="62"/>
      <c r="D20" s="62"/>
      <c r="E20" s="62"/>
      <c r="F20" s="62"/>
    </row>
    <row r="21" spans="1:10" ht="16.149999999999999" customHeight="1">
      <c r="A21" s="52" t="s">
        <v>1</v>
      </c>
      <c r="B21" s="52"/>
      <c r="C21" s="52"/>
      <c r="D21" s="52"/>
      <c r="E21" s="52"/>
      <c r="F21" s="52"/>
      <c r="H21" s="179"/>
      <c r="I21" s="179"/>
      <c r="J21" s="179"/>
    </row>
    <row r="22" spans="1:10" ht="16.149999999999999" customHeight="1">
      <c r="A22" s="52" t="s">
        <v>76</v>
      </c>
      <c r="B22" s="52"/>
      <c r="C22" s="52"/>
      <c r="D22" s="52"/>
      <c r="E22" s="52"/>
      <c r="F22" s="52"/>
      <c r="H22" s="179"/>
      <c r="I22" s="179"/>
      <c r="J22" s="179"/>
    </row>
    <row r="23" spans="1:10" ht="16.149999999999999" customHeight="1">
      <c r="A23" s="52" t="s">
        <v>109</v>
      </c>
      <c r="B23" s="52"/>
      <c r="C23" s="52"/>
      <c r="D23" s="52"/>
      <c r="E23" s="52"/>
      <c r="F23" s="52"/>
      <c r="H23" s="179"/>
      <c r="I23" s="179"/>
      <c r="J23" s="179"/>
    </row>
    <row r="24" spans="1:10" ht="21" customHeight="1">
      <c r="A24" s="52" t="s">
        <v>61</v>
      </c>
      <c r="B24" s="52"/>
      <c r="C24" s="52"/>
      <c r="D24" s="52"/>
      <c r="E24" s="52"/>
      <c r="F24" s="52"/>
      <c r="H24" s="179"/>
      <c r="I24" s="179"/>
      <c r="J24" s="179"/>
    </row>
    <row r="25" spans="1:10" ht="16.149999999999999" customHeight="1">
      <c r="A25" s="52" t="s">
        <v>2</v>
      </c>
      <c r="B25" s="52"/>
      <c r="C25" s="52"/>
      <c r="D25" s="52"/>
      <c r="E25" s="52"/>
      <c r="F25" s="52"/>
      <c r="H25" s="179"/>
      <c r="I25" s="179"/>
      <c r="J25" s="179"/>
    </row>
    <row r="26" spans="1:10" ht="16.149999999999999" customHeight="1">
      <c r="A26" s="159" t="s">
        <v>64</v>
      </c>
      <c r="B26" s="159"/>
      <c r="C26" s="159"/>
      <c r="D26" s="159"/>
      <c r="E26" s="159"/>
      <c r="F26" s="159"/>
      <c r="H26" s="143">
        <f>H21+H22+H23+H25</f>
        <v>0</v>
      </c>
      <c r="I26" s="143"/>
      <c r="J26" s="143"/>
    </row>
    <row r="27" spans="1:10" ht="16.149999999999999" customHeight="1">
      <c r="A27" s="160" t="s">
        <v>3</v>
      </c>
      <c r="B27" s="160"/>
      <c r="C27" s="160"/>
      <c r="D27" s="160"/>
      <c r="E27" s="160"/>
      <c r="F27" s="160"/>
      <c r="H27" s="144"/>
      <c r="I27" s="144"/>
      <c r="J27" s="144"/>
    </row>
    <row r="28" spans="1:10" ht="16.149999999999999" customHeight="1">
      <c r="A28" s="162" t="s">
        <v>4</v>
      </c>
      <c r="B28" s="162"/>
      <c r="C28" s="162"/>
      <c r="D28" s="162"/>
      <c r="E28" s="162"/>
      <c r="F28" s="162"/>
      <c r="H28" s="124"/>
      <c r="I28" s="124"/>
      <c r="J28" s="124"/>
    </row>
    <row r="29" spans="1:10" ht="16.149999999999999" customHeight="1">
      <c r="A29" s="138" t="s">
        <v>5</v>
      </c>
      <c r="B29" s="138"/>
      <c r="C29" s="138"/>
      <c r="D29" s="138"/>
      <c r="E29" s="138"/>
      <c r="F29" s="138"/>
      <c r="H29" s="124"/>
      <c r="I29" s="124"/>
      <c r="J29" s="124"/>
    </row>
    <row r="30" spans="1:10" ht="16.149999999999999" customHeight="1">
      <c r="A30" s="138" t="s">
        <v>6</v>
      </c>
      <c r="B30" s="138"/>
      <c r="C30" s="138"/>
      <c r="D30" s="138"/>
      <c r="E30" s="138"/>
      <c r="F30" s="138"/>
      <c r="H30" s="124"/>
      <c r="I30" s="124"/>
      <c r="J30" s="124"/>
    </row>
    <row r="31" spans="1:10" ht="16.149999999999999" customHeight="1">
      <c r="A31" s="138" t="s">
        <v>7</v>
      </c>
      <c r="B31" s="138"/>
      <c r="C31" s="138"/>
      <c r="D31" s="138"/>
      <c r="E31" s="138"/>
      <c r="F31" s="138"/>
      <c r="H31" s="124"/>
      <c r="I31" s="124"/>
      <c r="J31" s="124"/>
    </row>
    <row r="32" spans="1:10" ht="16.149999999999999" customHeight="1">
      <c r="A32" s="138" t="s">
        <v>8</v>
      </c>
      <c r="B32" s="138"/>
      <c r="C32" s="138"/>
      <c r="D32" s="138"/>
      <c r="E32" s="138"/>
      <c r="F32" s="138"/>
      <c r="H32" s="124"/>
      <c r="I32" s="124"/>
      <c r="J32" s="124"/>
    </row>
    <row r="33" spans="1:10" ht="16.149999999999999" customHeight="1">
      <c r="A33" s="138" t="s">
        <v>9</v>
      </c>
      <c r="B33" s="138"/>
      <c r="C33" s="138"/>
      <c r="D33" s="138"/>
      <c r="E33" s="138"/>
      <c r="F33" s="138"/>
      <c r="H33" s="124"/>
      <c r="I33" s="124"/>
      <c r="J33" s="124"/>
    </row>
    <row r="34" spans="1:10" ht="16.149999999999999" customHeight="1">
      <c r="A34" s="138" t="s">
        <v>10</v>
      </c>
      <c r="B34" s="138"/>
      <c r="C34" s="138"/>
      <c r="D34" s="138"/>
      <c r="E34" s="138"/>
      <c r="F34" s="138"/>
      <c r="H34" s="124"/>
      <c r="I34" s="124"/>
      <c r="J34" s="124"/>
    </row>
    <row r="35" spans="1:10" ht="16.149999999999999" customHeight="1">
      <c r="A35" s="138" t="s">
        <v>11</v>
      </c>
      <c r="B35" s="138"/>
      <c r="C35" s="138"/>
      <c r="D35" s="138"/>
      <c r="E35" s="138"/>
      <c r="F35" s="138"/>
      <c r="H35" s="124"/>
      <c r="I35" s="124"/>
      <c r="J35" s="124"/>
    </row>
    <row r="36" spans="1:10" ht="16.149999999999999" customHeight="1">
      <c r="A36" s="138" t="s">
        <v>12</v>
      </c>
      <c r="B36" s="138"/>
      <c r="C36" s="138"/>
      <c r="D36" s="138"/>
      <c r="E36" s="138"/>
      <c r="F36" s="138"/>
      <c r="H36" s="124"/>
      <c r="I36" s="124"/>
      <c r="J36" s="124"/>
    </row>
    <row r="37" spans="1:10" ht="16.149999999999999" customHeight="1">
      <c r="A37" s="138" t="s">
        <v>13</v>
      </c>
      <c r="B37" s="138"/>
      <c r="C37" s="138"/>
      <c r="D37" s="138"/>
      <c r="E37" s="138"/>
      <c r="F37" s="138"/>
      <c r="H37" s="124"/>
      <c r="I37" s="124"/>
      <c r="J37" s="124"/>
    </row>
    <row r="38" spans="1:10" ht="16.149999999999999" customHeight="1">
      <c r="A38" s="138" t="s">
        <v>14</v>
      </c>
      <c r="B38" s="138"/>
      <c r="C38" s="138"/>
      <c r="D38" s="138"/>
      <c r="E38" s="138"/>
      <c r="F38" s="138"/>
      <c r="H38" s="124"/>
      <c r="I38" s="124"/>
      <c r="J38" s="124"/>
    </row>
    <row r="39" spans="1:10" ht="16.149999999999999" customHeight="1">
      <c r="A39" s="138" t="s">
        <v>15</v>
      </c>
      <c r="B39" s="138"/>
      <c r="C39" s="138"/>
      <c r="D39" s="138"/>
      <c r="E39" s="138"/>
      <c r="F39" s="138"/>
      <c r="H39" s="124"/>
      <c r="I39" s="124"/>
      <c r="J39" s="124"/>
    </row>
    <row r="40" spans="1:10" ht="16.149999999999999" customHeight="1">
      <c r="A40" s="138" t="s">
        <v>16</v>
      </c>
      <c r="B40" s="138"/>
      <c r="C40" s="138"/>
      <c r="D40" s="138"/>
      <c r="E40" s="138"/>
      <c r="F40" s="138"/>
      <c r="H40" s="124"/>
      <c r="I40" s="124"/>
      <c r="J40" s="124"/>
    </row>
    <row r="41" spans="1:10" ht="16.149999999999999" customHeight="1">
      <c r="A41" s="138" t="s">
        <v>17</v>
      </c>
      <c r="B41" s="138"/>
      <c r="C41" s="138"/>
      <c r="D41" s="138"/>
      <c r="E41" s="138"/>
      <c r="F41" s="138"/>
      <c r="H41" s="124"/>
      <c r="I41" s="124"/>
      <c r="J41" s="124"/>
    </row>
    <row r="42" spans="1:10" ht="16.149999999999999" customHeight="1">
      <c r="A42" s="138" t="s">
        <v>18</v>
      </c>
      <c r="B42" s="138"/>
      <c r="C42" s="138"/>
      <c r="D42" s="138"/>
      <c r="E42" s="138"/>
      <c r="F42" s="138"/>
      <c r="H42" s="124"/>
      <c r="I42" s="124"/>
      <c r="J42" s="124"/>
    </row>
    <row r="43" spans="1:10" ht="16.149999999999999" customHeight="1">
      <c r="A43" s="138" t="s">
        <v>19</v>
      </c>
      <c r="B43" s="138"/>
      <c r="C43" s="138"/>
      <c r="D43" s="138"/>
      <c r="E43" s="138"/>
      <c r="F43" s="138"/>
      <c r="H43" s="124"/>
      <c r="I43" s="124"/>
      <c r="J43" s="124"/>
    </row>
    <row r="44" spans="1:10" ht="16.149999999999999" customHeight="1">
      <c r="A44" s="138" t="s">
        <v>20</v>
      </c>
      <c r="B44" s="138"/>
      <c r="C44" s="138"/>
      <c r="D44" s="138"/>
      <c r="E44" s="138"/>
      <c r="F44" s="138"/>
      <c r="H44" s="124"/>
      <c r="I44" s="124"/>
      <c r="J44" s="124"/>
    </row>
    <row r="45" spans="1:10" ht="16.149999999999999" customHeight="1">
      <c r="A45" s="138" t="s">
        <v>21</v>
      </c>
      <c r="B45" s="138"/>
      <c r="C45" s="138"/>
      <c r="D45" s="138"/>
      <c r="E45" s="138"/>
      <c r="F45" s="138"/>
      <c r="H45" s="124"/>
      <c r="I45" s="124"/>
      <c r="J45" s="124"/>
    </row>
    <row r="46" spans="1:10" ht="16.149999999999999" customHeight="1">
      <c r="A46" s="138" t="s">
        <v>22</v>
      </c>
      <c r="B46" s="138"/>
      <c r="C46" s="138"/>
      <c r="D46" s="138"/>
      <c r="E46" s="138"/>
      <c r="F46" s="138"/>
      <c r="H46" s="124"/>
      <c r="I46" s="124"/>
      <c r="J46" s="124"/>
    </row>
    <row r="47" spans="1:10" ht="16.149999999999999" customHeight="1">
      <c r="A47" s="138" t="s">
        <v>23</v>
      </c>
      <c r="B47" s="138"/>
      <c r="C47" s="138"/>
      <c r="D47" s="138"/>
      <c r="E47" s="138"/>
      <c r="F47" s="138"/>
      <c r="H47" s="124"/>
      <c r="I47" s="124"/>
      <c r="J47" s="124"/>
    </row>
    <row r="48" spans="1:10" ht="16.149999999999999" customHeight="1">
      <c r="A48" s="138" t="s">
        <v>24</v>
      </c>
      <c r="B48" s="138"/>
      <c r="C48" s="138"/>
      <c r="D48" s="138"/>
      <c r="E48" s="138"/>
      <c r="F48" s="138"/>
      <c r="H48" s="124"/>
      <c r="I48" s="124"/>
      <c r="J48" s="124"/>
    </row>
    <row r="49" spans="1:10" ht="16.149999999999999" customHeight="1">
      <c r="A49" s="138" t="s">
        <v>25</v>
      </c>
      <c r="B49" s="138"/>
      <c r="C49" s="138"/>
      <c r="D49" s="138"/>
      <c r="E49" s="138"/>
      <c r="F49" s="138"/>
      <c r="H49" s="124"/>
      <c r="I49" s="124"/>
      <c r="J49" s="124"/>
    </row>
    <row r="50" spans="1:10" ht="16.149999999999999" customHeight="1">
      <c r="A50" s="138" t="s">
        <v>26</v>
      </c>
      <c r="B50" s="138"/>
      <c r="C50" s="138"/>
      <c r="D50" s="138"/>
      <c r="E50" s="138"/>
      <c r="F50" s="138"/>
      <c r="H50" s="124"/>
      <c r="I50" s="124"/>
      <c r="J50" s="124"/>
    </row>
    <row r="51" spans="1:10" ht="16.149999999999999" customHeight="1">
      <c r="A51" s="138" t="s">
        <v>27</v>
      </c>
      <c r="B51" s="138"/>
      <c r="C51" s="138"/>
      <c r="D51" s="138"/>
      <c r="E51" s="138"/>
      <c r="F51" s="138"/>
      <c r="H51" s="124"/>
      <c r="I51" s="124"/>
      <c r="J51" s="124"/>
    </row>
    <row r="52" spans="1:10" ht="16.149999999999999" customHeight="1">
      <c r="A52" s="138" t="s">
        <v>28</v>
      </c>
      <c r="B52" s="138"/>
      <c r="C52" s="138"/>
      <c r="D52" s="138"/>
      <c r="E52" s="138"/>
      <c r="F52" s="138"/>
      <c r="H52" s="124"/>
      <c r="I52" s="124"/>
      <c r="J52" s="124"/>
    </row>
    <row r="53" spans="1:10" ht="16.149999999999999" customHeight="1">
      <c r="A53" s="138" t="s">
        <v>29</v>
      </c>
      <c r="B53" s="138"/>
      <c r="C53" s="138"/>
      <c r="D53" s="138"/>
      <c r="E53" s="138"/>
      <c r="F53" s="138"/>
      <c r="H53" s="124"/>
      <c r="I53" s="124"/>
      <c r="J53" s="124"/>
    </row>
    <row r="54" spans="1:10" ht="16.149999999999999" customHeight="1">
      <c r="A54" s="138" t="s">
        <v>30</v>
      </c>
      <c r="B54" s="138"/>
      <c r="C54" s="138"/>
      <c r="D54" s="138"/>
      <c r="E54" s="138"/>
      <c r="F54" s="138"/>
      <c r="H54" s="124"/>
      <c r="I54" s="124"/>
      <c r="J54" s="124"/>
    </row>
    <row r="55" spans="1:10" ht="16.149999999999999" customHeight="1">
      <c r="A55" s="138" t="s">
        <v>31</v>
      </c>
      <c r="B55" s="138"/>
      <c r="C55" s="138"/>
      <c r="D55" s="138"/>
      <c r="E55" s="138"/>
      <c r="F55" s="138"/>
      <c r="H55" s="124"/>
      <c r="I55" s="124"/>
      <c r="J55" s="124"/>
    </row>
    <row r="56" spans="1:10" ht="16.149999999999999" customHeight="1">
      <c r="A56" s="138" t="s">
        <v>32</v>
      </c>
      <c r="B56" s="138"/>
      <c r="C56" s="138"/>
      <c r="D56" s="138"/>
      <c r="E56" s="138"/>
      <c r="F56" s="138"/>
      <c r="H56" s="124"/>
      <c r="I56" s="124"/>
      <c r="J56" s="124"/>
    </row>
    <row r="57" spans="1:10" ht="16.149999999999999" customHeight="1">
      <c r="A57" s="138" t="s">
        <v>33</v>
      </c>
      <c r="B57" s="138"/>
      <c r="C57" s="138"/>
      <c r="D57" s="138"/>
      <c r="E57" s="138"/>
      <c r="F57" s="138"/>
      <c r="H57" s="124"/>
      <c r="I57" s="124"/>
      <c r="J57" s="124"/>
    </row>
    <row r="58" spans="1:10" ht="16.149999999999999" customHeight="1">
      <c r="A58" s="138" t="s">
        <v>34</v>
      </c>
      <c r="B58" s="138"/>
      <c r="C58" s="138"/>
      <c r="D58" s="138"/>
      <c r="E58" s="138"/>
      <c r="F58" s="138"/>
      <c r="H58" s="124"/>
      <c r="I58" s="124"/>
      <c r="J58" s="124"/>
    </row>
    <row r="59" spans="1:10" ht="16.149999999999999" customHeight="1">
      <c r="A59" s="138" t="s">
        <v>115</v>
      </c>
      <c r="B59" s="138"/>
      <c r="C59" s="138"/>
      <c r="D59" s="138"/>
      <c r="E59" s="138"/>
      <c r="F59" s="138"/>
      <c r="H59" s="124"/>
      <c r="I59" s="124"/>
      <c r="J59" s="124"/>
    </row>
    <row r="60" spans="1:10" ht="16.149999999999999" customHeight="1">
      <c r="A60" s="138" t="s">
        <v>35</v>
      </c>
      <c r="B60" s="138"/>
      <c r="C60" s="138"/>
      <c r="D60" s="138"/>
      <c r="E60" s="138"/>
      <c r="F60" s="138"/>
      <c r="H60" s="124"/>
      <c r="I60" s="124"/>
      <c r="J60" s="124"/>
    </row>
    <row r="61" spans="1:10" ht="16.149999999999999" customHeight="1">
      <c r="A61" s="138" t="s">
        <v>36</v>
      </c>
      <c r="B61" s="138"/>
      <c r="C61" s="138"/>
      <c r="D61" s="138"/>
      <c r="E61" s="138"/>
      <c r="F61" s="138"/>
      <c r="H61" s="124"/>
      <c r="I61" s="124"/>
      <c r="J61" s="124"/>
    </row>
    <row r="62" spans="1:10" ht="16.149999999999999" customHeight="1">
      <c r="A62" s="138" t="s">
        <v>37</v>
      </c>
      <c r="B62" s="138"/>
      <c r="C62" s="138"/>
      <c r="D62" s="138"/>
      <c r="E62" s="138"/>
      <c r="F62" s="138"/>
      <c r="H62" s="124"/>
      <c r="I62" s="124"/>
      <c r="J62" s="124"/>
    </row>
    <row r="63" spans="1:10" ht="16.149999999999999" customHeight="1">
      <c r="A63" s="138" t="s">
        <v>38</v>
      </c>
      <c r="B63" s="138"/>
      <c r="C63" s="138"/>
      <c r="D63" s="138"/>
      <c r="E63" s="138"/>
      <c r="F63" s="138"/>
      <c r="H63" s="124"/>
      <c r="I63" s="124"/>
      <c r="J63" s="124"/>
    </row>
    <row r="64" spans="1:10" ht="16.149999999999999" customHeight="1">
      <c r="A64" s="138" t="s">
        <v>39</v>
      </c>
      <c r="B64" s="138"/>
      <c r="C64" s="138"/>
      <c r="D64" s="138"/>
      <c r="E64" s="138"/>
      <c r="F64" s="138"/>
      <c r="H64" s="124"/>
      <c r="I64" s="124"/>
      <c r="J64" s="124"/>
    </row>
    <row r="65" spans="1:12" ht="16.149999999999999" customHeight="1">
      <c r="A65" s="140" t="s">
        <v>77</v>
      </c>
      <c r="B65" s="140"/>
      <c r="C65" s="140"/>
      <c r="D65" s="140"/>
      <c r="E65" s="140"/>
      <c r="F65" s="140"/>
      <c r="G65" s="20"/>
      <c r="H65" s="124"/>
      <c r="I65" s="124"/>
      <c r="J65" s="124"/>
    </row>
    <row r="66" spans="1:12" ht="16.149999999999999" customHeight="1">
      <c r="A66" s="138" t="s">
        <v>40</v>
      </c>
      <c r="B66" s="138"/>
      <c r="C66" s="138"/>
      <c r="D66" s="138"/>
      <c r="E66" s="138"/>
      <c r="F66" s="138"/>
      <c r="H66" s="124"/>
      <c r="I66" s="124"/>
      <c r="J66" s="124"/>
    </row>
    <row r="67" spans="1:12" ht="16.149999999999999" customHeight="1">
      <c r="A67" s="138" t="s">
        <v>41</v>
      </c>
      <c r="B67" s="138"/>
      <c r="C67" s="138"/>
      <c r="D67" s="138"/>
      <c r="E67" s="138"/>
      <c r="F67" s="138"/>
      <c r="H67" s="124"/>
      <c r="I67" s="124"/>
      <c r="J67" s="124"/>
    </row>
    <row r="68" spans="1:12" ht="16.149999999999999" customHeight="1">
      <c r="A68" s="123" t="s">
        <v>42</v>
      </c>
      <c r="B68" s="123"/>
      <c r="C68" s="123"/>
      <c r="D68" s="123"/>
      <c r="E68" s="123"/>
      <c r="F68" s="123"/>
      <c r="H68" s="124"/>
      <c r="I68" s="124"/>
      <c r="J68" s="124"/>
    </row>
    <row r="69" spans="1:12" ht="16.149999999999999" customHeight="1">
      <c r="A69" s="125" t="s">
        <v>43</v>
      </c>
      <c r="B69" s="126"/>
      <c r="C69" s="126"/>
      <c r="D69" s="126"/>
      <c r="E69" s="126"/>
      <c r="F69" s="127"/>
      <c r="H69" s="131">
        <f>SUM(H28:J68)</f>
        <v>0</v>
      </c>
      <c r="I69" s="132"/>
      <c r="J69" s="133"/>
    </row>
    <row r="70" spans="1:12" ht="16.149999999999999" customHeight="1">
      <c r="A70" s="128" t="s">
        <v>44</v>
      </c>
      <c r="B70" s="129"/>
      <c r="C70" s="129"/>
      <c r="D70" s="129"/>
      <c r="E70" s="129"/>
      <c r="F70" s="130"/>
      <c r="H70" s="134"/>
      <c r="I70" s="135"/>
      <c r="J70" s="136"/>
    </row>
    <row r="71" spans="1:12" ht="16.149999999999999" customHeight="1">
      <c r="A71" s="171" t="s">
        <v>45</v>
      </c>
      <c r="B71" s="172"/>
      <c r="C71" s="172"/>
      <c r="D71" s="172"/>
      <c r="E71" s="173"/>
      <c r="F71" s="174"/>
      <c r="H71" s="63"/>
      <c r="I71" s="64"/>
      <c r="J71" s="65"/>
    </row>
    <row r="72" spans="1:12" ht="16.149999999999999" customHeight="1">
      <c r="A72" s="120" t="s">
        <v>102</v>
      </c>
      <c r="B72" s="121"/>
      <c r="C72" s="121"/>
      <c r="D72" s="121"/>
      <c r="E72" s="121"/>
      <c r="F72" s="122"/>
      <c r="H72" s="147"/>
      <c r="I72" s="148"/>
      <c r="J72" s="149"/>
      <c r="L72" s="21"/>
    </row>
    <row r="73" spans="1:12" ht="16.149999999999999" customHeight="1">
      <c r="A73" s="177" t="s">
        <v>46</v>
      </c>
      <c r="B73" s="178"/>
      <c r="C73" s="178"/>
      <c r="D73" s="25"/>
      <c r="E73" s="175">
        <f>H69/3</f>
        <v>0</v>
      </c>
      <c r="F73" s="176"/>
      <c r="H73" s="150"/>
      <c r="I73" s="151"/>
      <c r="J73" s="152"/>
    </row>
    <row r="74" spans="1:12" ht="16.149999999999999" customHeight="1">
      <c r="A74" s="114" t="s">
        <v>47</v>
      </c>
      <c r="B74" s="115"/>
      <c r="C74" s="115"/>
      <c r="D74" s="115"/>
      <c r="E74" s="115"/>
      <c r="F74" s="116"/>
      <c r="H74" s="66">
        <f>SUM(H69:H72)</f>
        <v>0</v>
      </c>
      <c r="I74" s="67"/>
      <c r="J74" s="68"/>
    </row>
    <row r="75" spans="1:12" ht="16.149999999999999" customHeight="1">
      <c r="A75" s="117" t="s">
        <v>48</v>
      </c>
      <c r="B75" s="118"/>
      <c r="C75" s="118"/>
      <c r="D75" s="118"/>
      <c r="E75" s="118"/>
      <c r="F75" s="119"/>
      <c r="H75" s="69"/>
      <c r="I75" s="70"/>
      <c r="J75" s="71"/>
    </row>
    <row r="76" spans="1:12" ht="16.149999999999999" customHeight="1">
      <c r="A76" s="112"/>
      <c r="B76" s="112"/>
      <c r="C76" s="112"/>
      <c r="D76" s="112"/>
      <c r="E76" s="112"/>
      <c r="F76" s="112"/>
      <c r="G76" s="3"/>
      <c r="H76" s="137"/>
      <c r="I76" s="137"/>
      <c r="J76" s="137"/>
    </row>
    <row r="77" spans="1:12" ht="16.149999999999999" customHeight="1">
      <c r="A77" s="85" t="s">
        <v>49</v>
      </c>
      <c r="B77" s="85"/>
      <c r="C77" s="85"/>
      <c r="D77" s="85"/>
      <c r="E77" s="85"/>
      <c r="F77" s="85"/>
      <c r="H77" s="86">
        <f>H74*20%</f>
        <v>0</v>
      </c>
      <c r="I77" s="86"/>
      <c r="J77" s="86"/>
    </row>
    <row r="78" spans="1:12" ht="16.149999999999999" customHeight="1">
      <c r="A78" s="87"/>
      <c r="B78" s="87"/>
      <c r="C78" s="87"/>
      <c r="D78" s="87"/>
      <c r="E78" s="87"/>
      <c r="F78" s="87"/>
      <c r="H78" s="113">
        <v>0.2</v>
      </c>
      <c r="I78" s="113"/>
      <c r="J78" s="113"/>
    </row>
    <row r="79" spans="1:12" ht="16.149999999999999" customHeight="1">
      <c r="A79" s="98" t="s">
        <v>50</v>
      </c>
      <c r="B79" s="99"/>
      <c r="C79" s="99"/>
      <c r="D79" s="99"/>
      <c r="E79" s="99"/>
      <c r="F79" s="100"/>
      <c r="G79" s="6" t="s">
        <v>63</v>
      </c>
      <c r="H79" s="101">
        <v>0</v>
      </c>
      <c r="I79" s="102"/>
      <c r="J79" s="103"/>
    </row>
    <row r="80" spans="1:12" ht="16.149999999999999" customHeight="1">
      <c r="A80" s="109" t="s">
        <v>89</v>
      </c>
      <c r="B80" s="110"/>
      <c r="C80" s="110"/>
      <c r="D80" s="110"/>
      <c r="E80" s="110"/>
      <c r="F80" s="111"/>
      <c r="G80" s="7" t="s">
        <v>62</v>
      </c>
      <c r="H80" s="90">
        <f>IF(H79=0.03,H74*H79,0)</f>
        <v>0</v>
      </c>
      <c r="I80" s="91"/>
      <c r="J80" s="92"/>
      <c r="K80" s="35"/>
      <c r="L80" s="24"/>
    </row>
    <row r="81" spans="1:13" ht="16.149999999999999" customHeight="1">
      <c r="A81" s="98" t="s">
        <v>51</v>
      </c>
      <c r="B81" s="99"/>
      <c r="C81" s="99"/>
      <c r="D81" s="99"/>
      <c r="E81" s="99"/>
      <c r="F81" s="100"/>
      <c r="G81" s="6" t="s">
        <v>63</v>
      </c>
      <c r="H81" s="101">
        <v>0</v>
      </c>
      <c r="I81" s="102"/>
      <c r="J81" s="103"/>
    </row>
    <row r="82" spans="1:13" ht="16.149999999999999" customHeight="1">
      <c r="A82" s="109" t="s">
        <v>90</v>
      </c>
      <c r="B82" s="110"/>
      <c r="C82" s="110"/>
      <c r="D82" s="110"/>
      <c r="E82" s="110"/>
      <c r="F82" s="111"/>
      <c r="G82" s="7" t="s">
        <v>62</v>
      </c>
      <c r="H82" s="90">
        <f>IF(H81=0.02,H74*H81,0)</f>
        <v>0</v>
      </c>
      <c r="I82" s="91"/>
      <c r="J82" s="92"/>
      <c r="K82" s="35"/>
    </row>
    <row r="83" spans="1:13" ht="16.149999999999999" customHeight="1">
      <c r="A83" s="98" t="s">
        <v>52</v>
      </c>
      <c r="B83" s="99"/>
      <c r="C83" s="99"/>
      <c r="D83" s="99"/>
      <c r="E83" s="99"/>
      <c r="F83" s="100"/>
      <c r="G83" s="6" t="s">
        <v>63</v>
      </c>
      <c r="H83" s="101">
        <v>0</v>
      </c>
      <c r="I83" s="102"/>
      <c r="J83" s="103"/>
    </row>
    <row r="84" spans="1:13" ht="16.149999999999999" customHeight="1">
      <c r="A84" s="109" t="s">
        <v>91</v>
      </c>
      <c r="B84" s="110"/>
      <c r="C84" s="110"/>
      <c r="D84" s="110"/>
      <c r="E84" s="110"/>
      <c r="F84" s="111"/>
      <c r="G84" s="7" t="s">
        <v>62</v>
      </c>
      <c r="H84" s="90">
        <f>IF(H83=0.05,H74*H83,0)</f>
        <v>0</v>
      </c>
      <c r="I84" s="91"/>
      <c r="J84" s="92"/>
      <c r="K84" s="35"/>
    </row>
    <row r="85" spans="1:13" ht="16.149999999999999" customHeight="1">
      <c r="A85" s="98" t="s">
        <v>78</v>
      </c>
      <c r="B85" s="99"/>
      <c r="C85" s="99"/>
      <c r="D85" s="99"/>
      <c r="E85" s="99"/>
      <c r="F85" s="100"/>
      <c r="G85" s="6" t="s">
        <v>63</v>
      </c>
      <c r="H85" s="101">
        <v>0</v>
      </c>
      <c r="I85" s="102"/>
      <c r="J85" s="103"/>
    </row>
    <row r="86" spans="1:13" ht="16.149999999999999" customHeight="1">
      <c r="A86" s="109" t="s">
        <v>92</v>
      </c>
      <c r="B86" s="110"/>
      <c r="C86" s="110"/>
      <c r="D86" s="110"/>
      <c r="E86" s="110"/>
      <c r="F86" s="111"/>
      <c r="G86" s="7" t="s">
        <v>62</v>
      </c>
      <c r="H86" s="90">
        <f>IF(H85=0.02,H74*H85,0)</f>
        <v>0</v>
      </c>
      <c r="I86" s="91"/>
      <c r="J86" s="92"/>
    </row>
    <row r="87" spans="1:13" ht="16.149999999999999" customHeight="1">
      <c r="A87" s="98" t="s">
        <v>79</v>
      </c>
      <c r="B87" s="99"/>
      <c r="C87" s="99"/>
      <c r="D87" s="99"/>
      <c r="E87" s="99"/>
      <c r="F87" s="100"/>
      <c r="G87" s="6" t="s">
        <v>63</v>
      </c>
      <c r="H87" s="101">
        <v>0</v>
      </c>
      <c r="I87" s="102"/>
      <c r="J87" s="103"/>
    </row>
    <row r="88" spans="1:13" ht="16.149999999999999" customHeight="1">
      <c r="A88" s="109" t="s">
        <v>100</v>
      </c>
      <c r="B88" s="110"/>
      <c r="C88" s="110"/>
      <c r="D88" s="110"/>
      <c r="E88" s="110"/>
      <c r="F88" s="111"/>
      <c r="G88" s="7" t="s">
        <v>62</v>
      </c>
      <c r="H88" s="90">
        <f>IF(H87=0.05,H74*H87,0)</f>
        <v>0</v>
      </c>
      <c r="I88" s="91"/>
      <c r="J88" s="92"/>
    </row>
    <row r="89" spans="1:13" ht="16.149999999999999" customHeight="1">
      <c r="A89" s="98" t="s">
        <v>53</v>
      </c>
      <c r="B89" s="99"/>
      <c r="C89" s="99"/>
      <c r="D89" s="99"/>
      <c r="E89" s="99"/>
      <c r="F89" s="100"/>
      <c r="G89" s="6" t="s">
        <v>63</v>
      </c>
      <c r="H89" s="101">
        <v>0</v>
      </c>
      <c r="I89" s="107"/>
      <c r="J89" s="108"/>
    </row>
    <row r="90" spans="1:13" ht="22.9" customHeight="1">
      <c r="A90" s="109" t="s">
        <v>93</v>
      </c>
      <c r="B90" s="110"/>
      <c r="C90" s="110"/>
      <c r="D90" s="110"/>
      <c r="E90" s="110"/>
      <c r="F90" s="111"/>
      <c r="G90" s="7" t="s">
        <v>62</v>
      </c>
      <c r="H90" s="90">
        <f>IF(H89=0.05,H74*H89,0)</f>
        <v>0</v>
      </c>
      <c r="I90" s="91"/>
      <c r="J90" s="92"/>
    </row>
    <row r="91" spans="1:13" ht="16.149999999999999" customHeight="1">
      <c r="A91" s="98" t="s">
        <v>55</v>
      </c>
      <c r="B91" s="99"/>
      <c r="C91" s="99"/>
      <c r="D91" s="99"/>
      <c r="E91" s="99"/>
      <c r="F91" s="100"/>
      <c r="G91" s="6" t="s">
        <v>63</v>
      </c>
      <c r="H91" s="101">
        <v>0</v>
      </c>
      <c r="I91" s="102"/>
      <c r="J91" s="103"/>
    </row>
    <row r="92" spans="1:13" ht="24" customHeight="1">
      <c r="A92" s="104" t="s">
        <v>94</v>
      </c>
      <c r="B92" s="105"/>
      <c r="C92" s="105"/>
      <c r="D92" s="105"/>
      <c r="E92" s="105"/>
      <c r="F92" s="106"/>
      <c r="G92" s="8" t="s">
        <v>62</v>
      </c>
      <c r="H92" s="90">
        <f>IF(H91=0.02,H74*H91,0)</f>
        <v>0</v>
      </c>
      <c r="I92" s="91"/>
      <c r="J92" s="92"/>
    </row>
    <row r="93" spans="1:13" ht="16.149999999999999" customHeight="1">
      <c r="A93" s="98" t="s">
        <v>54</v>
      </c>
      <c r="B93" s="99"/>
      <c r="C93" s="99"/>
      <c r="D93" s="99"/>
      <c r="E93" s="99"/>
      <c r="F93" s="100"/>
      <c r="G93" s="6" t="s">
        <v>63</v>
      </c>
      <c r="H93" s="101">
        <v>0</v>
      </c>
      <c r="I93" s="102"/>
      <c r="J93" s="103"/>
    </row>
    <row r="94" spans="1:13" ht="18" customHeight="1">
      <c r="A94" s="109" t="s">
        <v>95</v>
      </c>
      <c r="B94" s="110"/>
      <c r="C94" s="110"/>
      <c r="D94" s="110"/>
      <c r="E94" s="110"/>
      <c r="F94" s="111"/>
      <c r="G94" s="7" t="s">
        <v>62</v>
      </c>
      <c r="H94" s="90">
        <f>IF(H93=0.03,H74*H93,0)</f>
        <v>0</v>
      </c>
      <c r="I94" s="91"/>
      <c r="J94" s="92"/>
    </row>
    <row r="95" spans="1:13" ht="16.149999999999999" customHeight="1">
      <c r="A95" s="88" t="s">
        <v>80</v>
      </c>
      <c r="B95" s="88"/>
      <c r="C95" s="88"/>
      <c r="D95" s="88"/>
      <c r="E95" s="88"/>
      <c r="F95" s="88"/>
      <c r="G95" s="6"/>
      <c r="H95" s="93">
        <f>MIN(0.3,(SUM(H78+H79+H81+H83+H85+H87+H89+H91+H93)))</f>
        <v>0.2</v>
      </c>
      <c r="I95" s="94"/>
      <c r="J95" s="95"/>
      <c r="K95" s="36"/>
    </row>
    <row r="96" spans="1:13" ht="16.149999999999999" customHeight="1">
      <c r="A96" s="89" t="s">
        <v>103</v>
      </c>
      <c r="B96" s="89"/>
      <c r="C96" s="89"/>
      <c r="D96" s="89"/>
      <c r="E96" s="89"/>
      <c r="F96" s="89"/>
      <c r="G96" s="27"/>
      <c r="H96" s="96"/>
      <c r="I96" s="97"/>
      <c r="J96" s="97"/>
      <c r="K96" s="37"/>
      <c r="L96" s="22"/>
      <c r="M96" s="22"/>
    </row>
    <row r="97" spans="1:15" ht="16.149999999999999" customHeight="1">
      <c r="A97" s="85" t="s">
        <v>99</v>
      </c>
      <c r="B97" s="85"/>
      <c r="C97" s="85"/>
      <c r="D97" s="85"/>
      <c r="E97" s="85"/>
      <c r="F97" s="85"/>
      <c r="H97" s="86">
        <f>H74*20%</f>
        <v>0</v>
      </c>
      <c r="I97" s="86"/>
      <c r="J97" s="86"/>
      <c r="K97" s="38"/>
      <c r="L97" s="23"/>
      <c r="M97" s="23"/>
    </row>
    <row r="98" spans="1:15" ht="16.149999999999999" customHeight="1">
      <c r="A98" s="85" t="s">
        <v>96</v>
      </c>
      <c r="B98" s="85"/>
      <c r="C98" s="85"/>
      <c r="D98" s="85"/>
      <c r="E98" s="85"/>
      <c r="F98" s="85"/>
      <c r="H98" s="86">
        <f>H26*30%</f>
        <v>0</v>
      </c>
      <c r="I98" s="86"/>
      <c r="J98" s="86"/>
      <c r="K98" s="38"/>
      <c r="L98" s="23"/>
      <c r="M98" s="23"/>
    </row>
    <row r="99" spans="1:15" ht="16.149999999999999" customHeight="1">
      <c r="A99" s="87" t="s">
        <v>97</v>
      </c>
      <c r="B99" s="87"/>
      <c r="C99" s="87"/>
      <c r="D99" s="87"/>
      <c r="E99" s="87"/>
      <c r="F99" s="87"/>
      <c r="H99" s="86">
        <f>H24*20%</f>
        <v>0</v>
      </c>
      <c r="I99" s="86"/>
      <c r="J99" s="86"/>
      <c r="K99" s="38"/>
      <c r="L99" s="23"/>
      <c r="M99" s="23"/>
    </row>
    <row r="100" spans="1:15" ht="16.149999999999999" customHeight="1">
      <c r="A100" s="78" t="s">
        <v>56</v>
      </c>
      <c r="B100" s="79"/>
      <c r="C100" s="79"/>
      <c r="D100" s="79"/>
      <c r="E100" s="79"/>
      <c r="F100" s="80"/>
      <c r="G100" s="19"/>
      <c r="H100" s="72">
        <f>SUM(H96:H99)</f>
        <v>0</v>
      </c>
      <c r="I100" s="73"/>
      <c r="J100" s="74"/>
      <c r="K100" s="60"/>
      <c r="L100" s="23"/>
      <c r="M100" s="23"/>
    </row>
    <row r="101" spans="1:15" ht="16.149999999999999" customHeight="1">
      <c r="A101" s="81" t="s">
        <v>98</v>
      </c>
      <c r="B101" s="82"/>
      <c r="C101" s="82"/>
      <c r="D101" s="82"/>
      <c r="E101" s="82"/>
      <c r="F101" s="83"/>
      <c r="G101" s="19"/>
      <c r="H101" s="75"/>
      <c r="I101" s="76"/>
      <c r="J101" s="77"/>
      <c r="K101" s="60"/>
      <c r="L101" s="23"/>
      <c r="M101" s="23"/>
      <c r="O101" s="11"/>
    </row>
    <row r="102" spans="1:15" ht="16.149999999999999" customHeight="1">
      <c r="A102" s="153" t="s">
        <v>84</v>
      </c>
      <c r="B102" s="154"/>
      <c r="C102" s="154"/>
      <c r="D102" s="154"/>
      <c r="E102" s="154"/>
      <c r="F102" s="155"/>
      <c r="H102" s="156">
        <f>D10</f>
        <v>0</v>
      </c>
      <c r="I102" s="157"/>
      <c r="J102" s="158"/>
      <c r="K102" s="38"/>
      <c r="L102" s="23"/>
      <c r="M102" s="23"/>
      <c r="O102" s="11"/>
    </row>
    <row r="103" spans="1:15" ht="16.149999999999999" customHeight="1">
      <c r="A103" s="168" t="s">
        <v>85</v>
      </c>
      <c r="B103" s="169"/>
      <c r="C103" s="169"/>
      <c r="D103" s="169"/>
      <c r="E103" s="169"/>
      <c r="F103" s="170"/>
      <c r="H103" s="165">
        <f>H100-H102</f>
        <v>0</v>
      </c>
      <c r="I103" s="166"/>
      <c r="J103" s="167"/>
      <c r="K103" s="38"/>
      <c r="L103" s="23"/>
      <c r="M103" s="23"/>
      <c r="O103" s="11"/>
    </row>
    <row r="104" spans="1:15">
      <c r="A104" s="141"/>
      <c r="B104" s="142"/>
      <c r="C104" s="142"/>
      <c r="D104" s="142"/>
      <c r="E104" s="142"/>
      <c r="F104" s="142"/>
    </row>
    <row r="105" spans="1:15" ht="22.5" customHeight="1">
      <c r="A105" s="84" t="s">
        <v>86</v>
      </c>
      <c r="B105" s="84"/>
      <c r="C105" s="84"/>
      <c r="D105" s="84"/>
      <c r="E105" s="84"/>
      <c r="F105" s="84"/>
      <c r="G105" s="84"/>
      <c r="H105" s="84"/>
      <c r="I105" s="84"/>
      <c r="J105" s="84"/>
    </row>
    <row r="106" spans="1:15" ht="22.5" customHeight="1">
      <c r="A106" s="84" t="s">
        <v>57</v>
      </c>
      <c r="B106" s="84"/>
      <c r="C106" s="84"/>
      <c r="D106" s="84"/>
      <c r="E106" s="84"/>
      <c r="F106" s="84"/>
      <c r="G106" s="84"/>
      <c r="H106" s="84"/>
      <c r="I106" s="84"/>
      <c r="J106" s="84"/>
    </row>
    <row r="107" spans="1:15" ht="22.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5" ht="22.5" customHeight="1">
      <c r="A108" s="62" t="s">
        <v>65</v>
      </c>
      <c r="B108" s="62"/>
      <c r="C108" s="62"/>
      <c r="D108" s="62"/>
    </row>
    <row r="109" spans="1:15" s="13" customFormat="1" ht="57" customHeight="1">
      <c r="A109" s="12" t="s">
        <v>69</v>
      </c>
      <c r="B109" s="12" t="s">
        <v>66</v>
      </c>
      <c r="C109" s="12" t="s">
        <v>70</v>
      </c>
      <c r="D109" s="12" t="s">
        <v>71</v>
      </c>
      <c r="E109" s="12" t="s">
        <v>74</v>
      </c>
      <c r="F109" s="12" t="s">
        <v>72</v>
      </c>
      <c r="G109" s="12" t="s">
        <v>73</v>
      </c>
      <c r="H109" s="12" t="s">
        <v>67</v>
      </c>
      <c r="I109" s="12" t="s">
        <v>68</v>
      </c>
      <c r="J109" s="12" t="s">
        <v>87</v>
      </c>
      <c r="K109" s="39"/>
    </row>
    <row r="110" spans="1:15" ht="22.5" customHeight="1">
      <c r="A110" s="14"/>
      <c r="B110" s="15"/>
      <c r="C110" s="14"/>
      <c r="D110" s="14"/>
      <c r="E110" s="15"/>
      <c r="F110" s="14"/>
      <c r="G110" s="14"/>
      <c r="H110" s="14"/>
      <c r="I110" s="14"/>
      <c r="J110" s="14"/>
    </row>
    <row r="111" spans="1:15" ht="22.5" customHeight="1">
      <c r="A111" s="14"/>
      <c r="B111" s="15"/>
      <c r="C111" s="14"/>
      <c r="D111" s="14"/>
      <c r="E111" s="15"/>
      <c r="F111" s="14"/>
      <c r="G111" s="14"/>
      <c r="H111" s="14"/>
      <c r="I111" s="14"/>
      <c r="J111" s="14"/>
    </row>
    <row r="112" spans="1:15" ht="22.5" customHeight="1">
      <c r="A112" s="14"/>
      <c r="B112" s="15"/>
      <c r="C112" s="14"/>
      <c r="D112" s="14"/>
      <c r="E112" s="15"/>
      <c r="F112" s="14"/>
      <c r="G112" s="14"/>
      <c r="H112" s="14"/>
      <c r="I112" s="14"/>
      <c r="J112" s="14"/>
    </row>
    <row r="113" spans="1:11" ht="22.5" customHeight="1">
      <c r="A113" s="14"/>
      <c r="B113" s="15"/>
      <c r="C113" s="14"/>
      <c r="D113" s="14"/>
      <c r="E113" s="15"/>
      <c r="F113" s="14"/>
      <c r="G113" s="14"/>
      <c r="H113" s="14"/>
      <c r="I113" s="14"/>
      <c r="J113" s="14"/>
    </row>
    <row r="114" spans="1:11" ht="22.5" customHeight="1">
      <c r="A114" s="14"/>
      <c r="B114" s="15"/>
      <c r="C114" s="14"/>
      <c r="D114" s="14"/>
      <c r="E114" s="15"/>
      <c r="F114" s="14"/>
      <c r="G114" s="14"/>
      <c r="H114" s="14"/>
      <c r="I114" s="14"/>
      <c r="J114" s="14"/>
    </row>
    <row r="115" spans="1:11" ht="22.5" customHeight="1">
      <c r="A115" s="14"/>
      <c r="B115" s="15"/>
      <c r="C115" s="14"/>
      <c r="D115" s="14"/>
      <c r="E115" s="15"/>
      <c r="F115" s="14"/>
      <c r="G115" s="14"/>
      <c r="H115" s="14"/>
      <c r="I115" s="14"/>
      <c r="J115" s="14"/>
    </row>
    <row r="116" spans="1:11" ht="22.5" customHeight="1">
      <c r="A116" s="14"/>
      <c r="B116" s="15"/>
      <c r="C116" s="14"/>
      <c r="D116" s="14"/>
      <c r="E116" s="15"/>
      <c r="F116" s="14"/>
      <c r="G116" s="14"/>
      <c r="H116" s="14"/>
      <c r="I116" s="14"/>
      <c r="J116" s="14"/>
    </row>
    <row r="117" spans="1:11" ht="22.5" customHeight="1">
      <c r="A117" s="14"/>
      <c r="B117" s="15"/>
      <c r="C117" s="14"/>
      <c r="D117" s="14"/>
      <c r="E117" s="15"/>
      <c r="F117" s="14"/>
      <c r="G117" s="14"/>
      <c r="H117" s="14"/>
      <c r="I117" s="14"/>
      <c r="J117" s="14"/>
    </row>
    <row r="118" spans="1:11" ht="22.5" customHeight="1">
      <c r="A118" s="14"/>
      <c r="B118" s="15"/>
      <c r="C118" s="14"/>
      <c r="D118" s="14"/>
      <c r="E118" s="15"/>
      <c r="F118" s="14"/>
      <c r="G118" s="14"/>
      <c r="H118" s="14"/>
      <c r="I118" s="14"/>
      <c r="J118" s="14"/>
    </row>
    <row r="119" spans="1:11" ht="22.5" customHeight="1">
      <c r="A119" s="14"/>
      <c r="B119" s="15"/>
      <c r="C119" s="14"/>
      <c r="D119" s="14"/>
      <c r="E119" s="15"/>
      <c r="F119" s="14"/>
      <c r="G119" s="14"/>
      <c r="H119" s="14"/>
      <c r="I119" s="14"/>
      <c r="J119" s="14"/>
    </row>
    <row r="120" spans="1:11" ht="22.5" customHeight="1">
      <c r="A120" s="14"/>
      <c r="B120" s="15"/>
      <c r="C120" s="14"/>
      <c r="D120" s="14"/>
      <c r="E120" s="15"/>
      <c r="F120" s="14"/>
      <c r="G120" s="14"/>
      <c r="H120" s="14"/>
      <c r="I120" s="14"/>
      <c r="J120" s="14"/>
    </row>
    <row r="121" spans="1:11" ht="22.5" customHeight="1">
      <c r="A121" s="14"/>
      <c r="B121" s="15"/>
      <c r="C121" s="14"/>
      <c r="D121" s="14"/>
      <c r="E121" s="15"/>
      <c r="F121" s="14"/>
      <c r="G121" s="14"/>
      <c r="H121" s="14"/>
      <c r="I121" s="14"/>
      <c r="J121" s="14"/>
    </row>
    <row r="122" spans="1:11" s="18" customFormat="1" ht="22.5" customHeight="1">
      <c r="A122" s="16" t="s">
        <v>75</v>
      </c>
      <c r="B122" s="17">
        <f>SUBTOTAL(109,Table36[Number of Hotel Nights])</f>
        <v>0</v>
      </c>
      <c r="C122" s="16">
        <f>SUBTOTAL(109,Table36[Amount Spent on Hotels])</f>
        <v>0</v>
      </c>
      <c r="D122" s="14">
        <f>SUBTOTAL(109,Table36[How much spent on tax (sales, hotel, etc…)])</f>
        <v>0</v>
      </c>
      <c r="E122" s="15">
        <f>SUBTOTAL(109,Table36[How Many Rental Properties])</f>
        <v>0</v>
      </c>
      <c r="F122" s="14">
        <f>SUBTOTAL(109,Table36[Amount Spent on Rental Properties])</f>
        <v>0</v>
      </c>
      <c r="G122" s="14">
        <f>SUBTOTAL(109,Table36[How much spent on Tax (sales, tourism, etc…)])</f>
        <v>0</v>
      </c>
      <c r="H122" s="14">
        <f>SUBTOTAL(109,Table36[Local Food Expenditures])</f>
        <v>0</v>
      </c>
      <c r="I122" s="14">
        <f>SUBTOTAL(109,Table36[[Local Retail Expenditures ]])</f>
        <v>0</v>
      </c>
      <c r="J122" s="14">
        <f>SUBTOTAL(109,Table36[City Sales Tax])</f>
        <v>0</v>
      </c>
      <c r="K122" s="40"/>
    </row>
    <row r="123" spans="1:11" ht="22.5" customHeight="1">
      <c r="A123" s="10"/>
      <c r="B123" s="9"/>
      <c r="C123" s="9"/>
    </row>
    <row r="124" spans="1:11">
      <c r="A124" s="5"/>
      <c r="B124" s="5"/>
      <c r="C124" s="4"/>
    </row>
    <row r="125" spans="1:11">
      <c r="A125" s="41" t="s">
        <v>58</v>
      </c>
      <c r="B125" s="42"/>
      <c r="C125"/>
      <c r="K125"/>
    </row>
    <row r="126" spans="1:11" ht="17.45" customHeight="1">
      <c r="A126" s="139"/>
      <c r="B126" s="139"/>
      <c r="C126" s="139"/>
      <c r="K126"/>
    </row>
    <row r="127" spans="1:11" s="44" customFormat="1" ht="16.5" customHeight="1">
      <c r="A127" s="54" t="s">
        <v>110</v>
      </c>
      <c r="B127" s="54"/>
      <c r="C127" s="55"/>
      <c r="D127" s="55"/>
      <c r="E127" s="55"/>
      <c r="F127" s="43" t="s">
        <v>111</v>
      </c>
    </row>
    <row r="128" spans="1:11" s="44" customFormat="1" ht="15.75" customHeight="1">
      <c r="A128" s="45" t="s">
        <v>112</v>
      </c>
      <c r="B128" s="11"/>
      <c r="C128" s="11"/>
      <c r="D128" s="11"/>
      <c r="E128" s="11"/>
    </row>
    <row r="129" spans="1:11">
      <c r="A129" s="46"/>
      <c r="B129" s="46"/>
      <c r="C129"/>
      <c r="K129"/>
    </row>
    <row r="130" spans="1:11">
      <c r="A130" s="47"/>
      <c r="B130" s="47"/>
      <c r="C130"/>
      <c r="K130"/>
    </row>
    <row r="131" spans="1:11">
      <c r="A131" s="48" t="s">
        <v>59</v>
      </c>
      <c r="B131" s="49"/>
      <c r="C131" s="50"/>
      <c r="D131" s="50"/>
      <c r="E131" s="50"/>
      <c r="G131" s="19" t="s">
        <v>60</v>
      </c>
      <c r="H131" s="47"/>
      <c r="K131"/>
    </row>
    <row r="132" spans="1:11">
      <c r="A132" s="46"/>
      <c r="B132" s="46"/>
      <c r="C132"/>
      <c r="K132"/>
    </row>
    <row r="133" spans="1:11" ht="16.5" customHeight="1">
      <c r="A133" s="56"/>
      <c r="B133" s="56"/>
      <c r="C133" s="56"/>
      <c r="D133" s="56"/>
      <c r="E133" s="56"/>
      <c r="G133" s="57"/>
      <c r="H133" s="57"/>
      <c r="I133" s="57"/>
      <c r="J133" s="51"/>
      <c r="K133"/>
    </row>
  </sheetData>
  <sheetProtection sheet="1" formatCells="0" formatColumns="0" formatRows="0"/>
  <mergeCells count="198">
    <mergeCell ref="A7:J7"/>
    <mergeCell ref="A9:J9"/>
    <mergeCell ref="A3:J3"/>
    <mergeCell ref="A11:J11"/>
    <mergeCell ref="C6:J6"/>
    <mergeCell ref="H103:J103"/>
    <mergeCell ref="A103:F103"/>
    <mergeCell ref="A71:D71"/>
    <mergeCell ref="E71:F71"/>
    <mergeCell ref="E73:F73"/>
    <mergeCell ref="A73:C73"/>
    <mergeCell ref="A31:F31"/>
    <mergeCell ref="A32:F32"/>
    <mergeCell ref="H21:J21"/>
    <mergeCell ref="H16:J16"/>
    <mergeCell ref="H22:J22"/>
    <mergeCell ref="H13:J13"/>
    <mergeCell ref="H23:J23"/>
    <mergeCell ref="H18:J18"/>
    <mergeCell ref="H24:J24"/>
    <mergeCell ref="H15:J15"/>
    <mergeCell ref="H25:J25"/>
    <mergeCell ref="H37:J37"/>
    <mergeCell ref="H38:J38"/>
    <mergeCell ref="A2:J2"/>
    <mergeCell ref="C4:J4"/>
    <mergeCell ref="H72:J73"/>
    <mergeCell ref="A102:F102"/>
    <mergeCell ref="H102:J102"/>
    <mergeCell ref="A15:F15"/>
    <mergeCell ref="A25:F25"/>
    <mergeCell ref="A14:F14"/>
    <mergeCell ref="A26:F26"/>
    <mergeCell ref="A27:F27"/>
    <mergeCell ref="A46:F46"/>
    <mergeCell ref="A38:F38"/>
    <mergeCell ref="A39:F39"/>
    <mergeCell ref="A40:F40"/>
    <mergeCell ref="A41:F41"/>
    <mergeCell ref="A12:F12"/>
    <mergeCell ref="A5:J5"/>
    <mergeCell ref="A34:F34"/>
    <mergeCell ref="A35:F35"/>
    <mergeCell ref="A36:F36"/>
    <mergeCell ref="A37:F37"/>
    <mergeCell ref="A28:F28"/>
    <mergeCell ref="A29:F29"/>
    <mergeCell ref="A30:F30"/>
    <mergeCell ref="A126:C126"/>
    <mergeCell ref="A108:D108"/>
    <mergeCell ref="A21:F21"/>
    <mergeCell ref="A16:F16"/>
    <mergeCell ref="A22:F22"/>
    <mergeCell ref="A13:F13"/>
    <mergeCell ref="A23:F23"/>
    <mergeCell ref="A18:F18"/>
    <mergeCell ref="A24:F24"/>
    <mergeCell ref="A53:F53"/>
    <mergeCell ref="A59:F59"/>
    <mergeCell ref="A65:F65"/>
    <mergeCell ref="A84:F84"/>
    <mergeCell ref="A94:F94"/>
    <mergeCell ref="A106:J106"/>
    <mergeCell ref="A104:F104"/>
    <mergeCell ref="H14:J14"/>
    <mergeCell ref="H26:J26"/>
    <mergeCell ref="H27:J27"/>
    <mergeCell ref="H28:J28"/>
    <mergeCell ref="H29:J29"/>
    <mergeCell ref="A43:F43"/>
    <mergeCell ref="A44:F44"/>
    <mergeCell ref="A33:F33"/>
    <mergeCell ref="H39:J39"/>
    <mergeCell ref="H30:J30"/>
    <mergeCell ref="H31:J31"/>
    <mergeCell ref="H32:J32"/>
    <mergeCell ref="H33:J33"/>
    <mergeCell ref="H34:J34"/>
    <mergeCell ref="H45:J45"/>
    <mergeCell ref="H35:J35"/>
    <mergeCell ref="H36:J36"/>
    <mergeCell ref="H46:J46"/>
    <mergeCell ref="H47:J47"/>
    <mergeCell ref="H48:J48"/>
    <mergeCell ref="A49:F49"/>
    <mergeCell ref="H49:J49"/>
    <mergeCell ref="H40:J40"/>
    <mergeCell ref="H41:J41"/>
    <mergeCell ref="H42:J42"/>
    <mergeCell ref="H43:J43"/>
    <mergeCell ref="H44:J44"/>
    <mergeCell ref="A48:F48"/>
    <mergeCell ref="A47:F47"/>
    <mergeCell ref="A45:F45"/>
    <mergeCell ref="A42:F42"/>
    <mergeCell ref="H53:J53"/>
    <mergeCell ref="A54:F54"/>
    <mergeCell ref="H54:J54"/>
    <mergeCell ref="A55:F55"/>
    <mergeCell ref="H55:J55"/>
    <mergeCell ref="A50:F50"/>
    <mergeCell ref="H50:J50"/>
    <mergeCell ref="A51:F51"/>
    <mergeCell ref="H51:J51"/>
    <mergeCell ref="A52:F52"/>
    <mergeCell ref="H52:J52"/>
    <mergeCell ref="H59:J59"/>
    <mergeCell ref="A60:F60"/>
    <mergeCell ref="H60:J60"/>
    <mergeCell ref="A61:F61"/>
    <mergeCell ref="H61:J61"/>
    <mergeCell ref="A56:F56"/>
    <mergeCell ref="H56:J56"/>
    <mergeCell ref="A57:F57"/>
    <mergeCell ref="H57:J57"/>
    <mergeCell ref="A58:F58"/>
    <mergeCell ref="H58:J58"/>
    <mergeCell ref="H65:J65"/>
    <mergeCell ref="A66:F66"/>
    <mergeCell ref="H66:J66"/>
    <mergeCell ref="A67:F67"/>
    <mergeCell ref="H67:J67"/>
    <mergeCell ref="A62:F62"/>
    <mergeCell ref="H62:J62"/>
    <mergeCell ref="A63:F63"/>
    <mergeCell ref="H63:J63"/>
    <mergeCell ref="A64:F64"/>
    <mergeCell ref="H64:J64"/>
    <mergeCell ref="A74:F74"/>
    <mergeCell ref="A75:F75"/>
    <mergeCell ref="A72:F72"/>
    <mergeCell ref="A68:F68"/>
    <mergeCell ref="H68:J68"/>
    <mergeCell ref="A69:F69"/>
    <mergeCell ref="A70:F70"/>
    <mergeCell ref="H69:J70"/>
    <mergeCell ref="H76:J76"/>
    <mergeCell ref="A78:F78"/>
    <mergeCell ref="A76:F76"/>
    <mergeCell ref="A80:F80"/>
    <mergeCell ref="H80:J80"/>
    <mergeCell ref="A77:F77"/>
    <mergeCell ref="H77:J77"/>
    <mergeCell ref="A79:F79"/>
    <mergeCell ref="H79:J79"/>
    <mergeCell ref="H78:J78"/>
    <mergeCell ref="H84:J84"/>
    <mergeCell ref="A87:F87"/>
    <mergeCell ref="H87:J87"/>
    <mergeCell ref="A88:F88"/>
    <mergeCell ref="H88:J88"/>
    <mergeCell ref="A81:F81"/>
    <mergeCell ref="H81:J81"/>
    <mergeCell ref="A82:F82"/>
    <mergeCell ref="H82:J82"/>
    <mergeCell ref="A83:F83"/>
    <mergeCell ref="H83:J83"/>
    <mergeCell ref="A85:F85"/>
    <mergeCell ref="H85:J85"/>
    <mergeCell ref="A86:F86"/>
    <mergeCell ref="H86:J86"/>
    <mergeCell ref="H92:J92"/>
    <mergeCell ref="H95:J95"/>
    <mergeCell ref="H96:J96"/>
    <mergeCell ref="H94:J94"/>
    <mergeCell ref="A91:F91"/>
    <mergeCell ref="H91:J91"/>
    <mergeCell ref="A92:F92"/>
    <mergeCell ref="A89:F89"/>
    <mergeCell ref="H89:J89"/>
    <mergeCell ref="A90:F90"/>
    <mergeCell ref="H90:J90"/>
    <mergeCell ref="A93:F93"/>
    <mergeCell ref="H93:J93"/>
    <mergeCell ref="A17:F17"/>
    <mergeCell ref="H17:J17"/>
    <mergeCell ref="A127:B127"/>
    <mergeCell ref="C127:E127"/>
    <mergeCell ref="A133:E133"/>
    <mergeCell ref="G133:I133"/>
    <mergeCell ref="D8:F8"/>
    <mergeCell ref="D10:F10"/>
    <mergeCell ref="K100:K101"/>
    <mergeCell ref="A20:F20"/>
    <mergeCell ref="H71:J71"/>
    <mergeCell ref="H74:J75"/>
    <mergeCell ref="H100:J101"/>
    <mergeCell ref="A100:F100"/>
    <mergeCell ref="A101:F101"/>
    <mergeCell ref="A105:J105"/>
    <mergeCell ref="A97:F97"/>
    <mergeCell ref="H97:J97"/>
    <mergeCell ref="A98:F98"/>
    <mergeCell ref="H98:J98"/>
    <mergeCell ref="A99:F99"/>
    <mergeCell ref="H99:J99"/>
    <mergeCell ref="A95:F95"/>
    <mergeCell ref="A96:F96"/>
  </mergeCells>
  <phoneticPr fontId="15" type="noConversion"/>
  <conditionalFormatting sqref="H21:H25 H13:H18">
    <cfRule type="containsBlanks" dxfId="35" priority="18">
      <formula>LEN(TRIM(H13))=0</formula>
    </cfRule>
  </conditionalFormatting>
  <conditionalFormatting sqref="H28:H68">
    <cfRule type="containsBlanks" dxfId="34" priority="17">
      <formula>LEN(TRIM(H28))=0</formula>
    </cfRule>
  </conditionalFormatting>
  <conditionalFormatting sqref="H79 H81 H83 H87 H89 H91 H93">
    <cfRule type="containsBlanks" dxfId="33" priority="14">
      <formula>LEN(TRIM(H79))=0</formula>
    </cfRule>
    <cfRule type="containsBlanks" dxfId="32" priority="15">
      <formula>LEN(TRIM(H79))=0</formula>
    </cfRule>
  </conditionalFormatting>
  <conditionalFormatting sqref="H85">
    <cfRule type="containsBlanks" dxfId="31" priority="11">
      <formula>LEN(TRIM(H85))=0</formula>
    </cfRule>
    <cfRule type="containsBlanks" dxfId="30" priority="12">
      <formula>LEN(TRIM(H85))=0</formula>
    </cfRule>
  </conditionalFormatting>
  <conditionalFormatting sqref="C4 D8 C6">
    <cfRule type="containsBlanks" dxfId="29" priority="19">
      <formula>LEN(TRIM(C4))=0</formula>
    </cfRule>
  </conditionalFormatting>
  <conditionalFormatting sqref="D10">
    <cfRule type="containsBlanks" dxfId="28" priority="20">
      <formula>LEN(TRIM(D10))=0</formula>
    </cfRule>
  </conditionalFormatting>
  <conditionalFormatting sqref="H72:J73">
    <cfRule type="containsBlanks" dxfId="27" priority="21">
      <formula>LEN(TRIM(H72))=0</formula>
    </cfRule>
  </conditionalFormatting>
  <conditionalFormatting sqref="E71:F71">
    <cfRule type="containsBlanks" dxfId="26" priority="24">
      <formula>LEN(TRIM(E71))=0</formula>
    </cfRule>
  </conditionalFormatting>
  <conditionalFormatting sqref="H96:J96">
    <cfRule type="containsBlanks" dxfId="25" priority="23">
      <formula>LEN(TRIM(H96))=0</formula>
    </cfRule>
  </conditionalFormatting>
  <conditionalFormatting sqref="G133:I133">
    <cfRule type="containsBlanks" dxfId="24" priority="2">
      <formula>LEN(TRIM(G133))=0</formula>
    </cfRule>
  </conditionalFormatting>
  <conditionalFormatting sqref="C127">
    <cfRule type="containsBlanks" dxfId="23" priority="1">
      <formula>LEN(TRIM(C127))=0</formula>
    </cfRule>
  </conditionalFormatting>
  <dataValidations count="4">
    <dataValidation type="list" allowBlank="1" showInputMessage="1" showErrorMessage="1" sqref="H79 H93" xr:uid="{00000000-0002-0000-0000-000000000000}">
      <formula1>"0,3%"</formula1>
    </dataValidation>
    <dataValidation type="list" allowBlank="1" showInputMessage="1" showErrorMessage="1" sqref="H81 H91" xr:uid="{00000000-0002-0000-0000-000001000000}">
      <formula1>"0,2%"</formula1>
    </dataValidation>
    <dataValidation type="list" allowBlank="1" showInputMessage="1" showErrorMessage="1" sqref="H83 H89" xr:uid="{00000000-0002-0000-0000-000002000000}">
      <formula1>"0,5%"</formula1>
    </dataValidation>
    <dataValidation type="list" allowBlank="1" showInputMessage="1" showErrorMessage="1" sqref="H87 H85" xr:uid="{00000000-0002-0000-0000-000003000000}">
      <formula1>"0,2%,5%"</formula1>
    </dataValidation>
  </dataValidations>
  <pageMargins left="0.7" right="0.7" top="0.75" bottom="0.75" header="0.3" footer="0.3"/>
  <pageSetup scale="78" orientation="portrait" r:id="rId1"/>
  <rowBreaks count="2" manualBreakCount="2">
    <brk id="52" max="9" man="1"/>
    <brk id="106" max="9" man="1"/>
  </rowBreaks>
  <ignoredErrors>
    <ignoredError sqref="H97:H10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FY24 CPA</vt:lpstr>
      <vt:lpstr>'FY24 CPA'!Print_Area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Roberts</dc:creator>
  <cp:lastModifiedBy>Amanda Roberts</cp:lastModifiedBy>
  <cp:lastPrinted>2024-02-05T18:42:29Z</cp:lastPrinted>
  <dcterms:created xsi:type="dcterms:W3CDTF">2023-11-16T17:56:00Z</dcterms:created>
  <dcterms:modified xsi:type="dcterms:W3CDTF">2024-05-10T20:52:03Z</dcterms:modified>
</cp:coreProperties>
</file>